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405" tabRatio="766" activeTab="0"/>
  </bookViews>
  <sheets>
    <sheet name="Turnier" sheetId="1" r:id="rId1"/>
  </sheets>
  <definedNames>
    <definedName name="_xlnm.Print_Area" localSheetId="0">'Turnier'!$A$1:$BC$106</definedName>
  </definedNames>
  <calcPr fullCalcOnLoad="1"/>
</workbook>
</file>

<file path=xl/sharedStrings.xml><?xml version="1.0" encoding="utf-8"?>
<sst xmlns="http://schemas.openxmlformats.org/spreadsheetml/2006/main" count="234" uniqueCount="58">
  <si>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</si>
  <si>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</si>
  <si>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</si>
  <si>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</si>
  <si>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</si>
  <si>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</si>
  <si>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</si>
  <si>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</si>
  <si>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</si>
  <si>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</si>
  <si>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</si>
  <si>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</si>
  <si>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</si>
  <si>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</si>
  <si>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</si>
  <si>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</si>
  <si>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</si>
  <si>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</si>
  <si>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</si>
  <si>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</si>
  <si>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</si>
  <si>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</si>
  <si>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</si>
  <si>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</si>
  <si>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</si>
  <si>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</si>
  <si>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</si>
  <si>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</si>
  <si>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</si>
  <si>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6.</t>
  </si>
  <si>
    <t>7.</t>
  </si>
  <si>
    <t>8.</t>
  </si>
  <si>
    <t>Sp.</t>
  </si>
  <si>
    <t>x</t>
  </si>
  <si>
    <t>Platz</t>
  </si>
  <si>
    <t>Wochentag</t>
  </si>
  <si>
    <t>Datum</t>
  </si>
  <si>
    <t>LOGO</t>
  </si>
  <si>
    <t>Spielort</t>
  </si>
  <si>
    <t>Gruppe</t>
  </si>
  <si>
    <t>1. bis 4.</t>
  </si>
  <si>
    <t>5. - 8.</t>
  </si>
  <si>
    <t>V. Spielplan Endrunde</t>
  </si>
  <si>
    <t>VI. Abschlußtabellen Endrunde</t>
  </si>
  <si>
    <t>VII. Platzierungen</t>
  </si>
  <si>
    <t>1-4</t>
  </si>
  <si>
    <t>5-8</t>
  </si>
  <si>
    <t>Grazer AK</t>
  </si>
  <si>
    <t>FC Quattro Anelli Torino</t>
  </si>
  <si>
    <t>Borussia 08 Allstars</t>
  </si>
  <si>
    <t>St. Ulrich bei Steyr</t>
  </si>
  <si>
    <t>PS Kemi Kings</t>
  </si>
  <si>
    <t>el presidente presents</t>
  </si>
  <si>
    <t>Carli-Cup 24</t>
  </si>
  <si>
    <t>Saison 38</t>
  </si>
  <si>
    <t>club lindholm</t>
  </si>
  <si>
    <t>player land</t>
  </si>
  <si>
    <t>Baltic Hailuoto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</si>
</sst>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2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18"/>
      <color theme="0"/>
      <name val="Comic Sans MS"/>
      <family val="4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sz val="22"/>
      <color rgb="FFFF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Continuous"/>
      <protection hidden="1"/>
    </xf>
    <xf numFmtId="0" fontId="57" fillId="0" borderId="0" xfId="0" applyFont="1" applyFill="1" applyBorder="1" applyAlignment="1" applyProtection="1">
      <alignment horizontal="centerContinuous"/>
      <protection hidden="1"/>
    </xf>
    <xf numFmtId="0" fontId="57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76" fontId="57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76" fontId="59" fillId="0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176" fontId="6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0" fillId="34" borderId="32" xfId="0" applyNumberFormat="1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right" vertical="center"/>
    </xf>
    <xf numFmtId="0" fontId="7" fillId="34" borderId="34" xfId="0" applyFont="1" applyFill="1" applyBorder="1" applyAlignment="1">
      <alignment horizontal="right" vertical="center"/>
    </xf>
    <xf numFmtId="0" fontId="7" fillId="34" borderId="34" xfId="0" applyFont="1" applyFill="1" applyBorder="1" applyAlignment="1">
      <alignment horizontal="left" vertical="center"/>
    </xf>
    <xf numFmtId="0" fontId="7" fillId="34" borderId="35" xfId="0" applyFont="1" applyFill="1" applyBorder="1" applyAlignment="1">
      <alignment horizontal="left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49" fontId="0" fillId="34" borderId="22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49" fontId="0" fillId="0" borderId="32" xfId="0" applyNumberFormat="1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left" shrinkToFit="1"/>
    </xf>
    <xf numFmtId="0" fontId="0" fillId="0" borderId="2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4" borderId="33" xfId="0" applyFont="1" applyFill="1" applyBorder="1" applyAlignment="1">
      <alignment horizontal="right"/>
    </xf>
    <xf numFmtId="0" fontId="3" fillId="34" borderId="34" xfId="0" applyFont="1" applyFill="1" applyBorder="1" applyAlignment="1">
      <alignment horizontal="right"/>
    </xf>
    <xf numFmtId="0" fontId="3" fillId="34" borderId="34" xfId="0" applyFont="1" applyFill="1" applyBorder="1" applyAlignment="1">
      <alignment horizontal="left"/>
    </xf>
    <xf numFmtId="0" fontId="3" fillId="34" borderId="35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right"/>
    </xf>
    <xf numFmtId="0" fontId="3" fillId="33" borderId="34" xfId="0" applyFont="1" applyFill="1" applyBorder="1" applyAlignment="1">
      <alignment horizontal="right"/>
    </xf>
    <xf numFmtId="0" fontId="3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76" fontId="0" fillId="0" borderId="36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7" fillId="37" borderId="33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36" borderId="33" xfId="0" applyFont="1" applyFill="1" applyBorder="1" applyAlignment="1">
      <alignment horizontal="right" vertical="center"/>
    </xf>
    <xf numFmtId="0" fontId="7" fillId="36" borderId="34" xfId="0" applyFont="1" applyFill="1" applyBorder="1" applyAlignment="1">
      <alignment horizontal="right" vertical="center"/>
    </xf>
    <xf numFmtId="0" fontId="7" fillId="36" borderId="34" xfId="0" applyFont="1" applyFill="1" applyBorder="1" applyAlignment="1">
      <alignment horizontal="left" vertical="center"/>
    </xf>
    <xf numFmtId="0" fontId="7" fillId="36" borderId="3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vertical="center"/>
    </xf>
    <xf numFmtId="0" fontId="7" fillId="35" borderId="35" xfId="0" applyFont="1" applyFill="1" applyBorder="1" applyAlignment="1">
      <alignment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28" xfId="0" applyFont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36" borderId="33" xfId="0" applyFont="1" applyFill="1" applyBorder="1" applyAlignment="1">
      <alignment horizontal="right"/>
    </xf>
    <xf numFmtId="0" fontId="3" fillId="36" borderId="34" xfId="0" applyFont="1" applyFill="1" applyBorder="1" applyAlignment="1">
      <alignment horizontal="right"/>
    </xf>
    <xf numFmtId="0" fontId="3" fillId="36" borderId="34" xfId="0" applyFont="1" applyFill="1" applyBorder="1" applyAlignment="1">
      <alignment horizontal="left"/>
    </xf>
    <xf numFmtId="0" fontId="3" fillId="36" borderId="35" xfId="0" applyFont="1" applyFill="1" applyBorder="1" applyAlignment="1">
      <alignment horizontal="left"/>
    </xf>
    <xf numFmtId="0" fontId="3" fillId="37" borderId="33" xfId="0" applyFont="1" applyFill="1" applyBorder="1" applyAlignment="1">
      <alignment horizontal="right"/>
    </xf>
    <xf numFmtId="0" fontId="3" fillId="37" borderId="34" xfId="0" applyFont="1" applyFill="1" applyBorder="1" applyAlignment="1">
      <alignment horizontal="right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right" vertical="center"/>
    </xf>
    <xf numFmtId="0" fontId="7" fillId="33" borderId="34" xfId="0" applyFont="1" applyFill="1" applyBorder="1" applyAlignment="1">
      <alignment horizontal="righ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13" fillId="0" borderId="46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left" vertical="center"/>
      <protection hidden="1"/>
    </xf>
    <xf numFmtId="0" fontId="12" fillId="0" borderId="47" xfId="0" applyFont="1" applyBorder="1" applyAlignment="1" applyProtection="1">
      <alignment horizontal="left" vertical="center"/>
      <protection hidden="1"/>
    </xf>
    <xf numFmtId="0" fontId="13" fillId="0" borderId="53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51" xfId="0" applyFont="1" applyBorder="1" applyAlignment="1" applyProtection="1">
      <alignment horizontal="left" vertical="center"/>
      <protection hidden="1"/>
    </xf>
    <xf numFmtId="0" fontId="3" fillId="37" borderId="34" xfId="0" applyFont="1" applyFill="1" applyBorder="1" applyAlignment="1">
      <alignment horizontal="left"/>
    </xf>
    <xf numFmtId="0" fontId="3" fillId="37" borderId="35" xfId="0" applyFont="1" applyFill="1" applyBorder="1" applyAlignment="1">
      <alignment horizontal="left"/>
    </xf>
    <xf numFmtId="0" fontId="7" fillId="37" borderId="33" xfId="0" applyFont="1" applyFill="1" applyBorder="1" applyAlignment="1">
      <alignment horizontal="right" vertical="center"/>
    </xf>
    <xf numFmtId="0" fontId="7" fillId="37" borderId="34" xfId="0" applyFont="1" applyFill="1" applyBorder="1" applyAlignment="1">
      <alignment horizontal="right" vertical="center"/>
    </xf>
    <xf numFmtId="0" fontId="7" fillId="37" borderId="34" xfId="0" applyFont="1" applyFill="1" applyBorder="1" applyAlignment="1">
      <alignment horizontal="left" vertical="center"/>
    </xf>
    <xf numFmtId="0" fontId="7" fillId="37" borderId="35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8"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66</xdr:col>
      <xdr:colOff>9525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2472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47</xdr:col>
      <xdr:colOff>47625</xdr:colOff>
      <xdr:row>82</xdr:row>
      <xdr:rowOff>200025</xdr:rowOff>
    </xdr:from>
    <xdr:to>
      <xdr:col>75</xdr:col>
      <xdr:colOff>9525</xdr:colOff>
      <xdr:row>84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722120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W105"/>
  <sheetViews>
    <sheetView showGridLines="0" tabSelected="1" zoomScale="90" zoomScaleNormal="90" zoomScalePageLayoutView="0" workbookViewId="0" topLeftCell="A70">
      <selection activeCell="D75" sqref="D75:F75"/>
    </sheetView>
  </sheetViews>
  <sheetFormatPr defaultColWidth="1.7109375" defaultRowHeight="12.75"/>
  <cols>
    <col min="1" max="54" width="1.7109375" style="0" customWidth="1"/>
    <col min="55" max="56" width="0.42578125" style="50" customWidth="1"/>
    <col min="57" max="64" width="0.42578125" style="29" customWidth="1"/>
    <col min="65" max="73" width="0.42578125" style="30" customWidth="1"/>
    <col min="74" max="77" width="0.42578125" style="51" customWidth="1"/>
    <col min="78" max="80" width="1.7109375" style="67" customWidth="1"/>
    <col min="81" max="93" width="1.7109375" style="68" customWidth="1"/>
    <col min="94" max="102" width="1.7109375" style="19" customWidth="1"/>
  </cols>
  <sheetData>
    <row r="1" ht="7.5" customHeight="1"/>
    <row r="2" spans="1:55" ht="33">
      <c r="A2" s="201" t="s">
        <v>52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71"/>
    </row>
    <row r="3" spans="1:102" s="13" customFormat="1" ht="27">
      <c r="A3" s="202" t="s">
        <v>53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5"/>
      <c r="AR3" s="25"/>
      <c r="AS3" s="25"/>
      <c r="AT3" s="25"/>
      <c r="AU3" s="25" t="s">
        <v>37</v>
      </c>
      <c r="AV3" s="25"/>
      <c r="AW3" s="25"/>
      <c r="AX3" s="25"/>
      <c r="AY3" s="25"/>
      <c r="AZ3" s="25"/>
      <c r="BA3" s="25"/>
      <c r="BB3" s="25"/>
      <c r="BC3" s="72"/>
      <c r="BD3" s="73"/>
      <c r="BE3" s="52"/>
      <c r="BF3" s="52"/>
      <c r="BG3" s="52"/>
      <c r="BH3" s="52"/>
      <c r="BI3" s="52"/>
      <c r="BJ3" s="52"/>
      <c r="BK3" s="52"/>
      <c r="BL3" s="52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4"/>
      <c r="BY3" s="54"/>
      <c r="BZ3" s="20"/>
      <c r="CA3" s="20"/>
      <c r="CB3" s="20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</row>
    <row r="4" spans="1:102" s="2" customFormat="1" ht="15">
      <c r="A4" s="203" t="s">
        <v>54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74"/>
      <c r="BD4" s="75"/>
      <c r="BE4" s="55"/>
      <c r="BF4" s="55"/>
      <c r="BG4" s="55"/>
      <c r="BH4" s="55"/>
      <c r="BI4" s="55"/>
      <c r="BJ4" s="55"/>
      <c r="BK4" s="55"/>
      <c r="BL4" s="55"/>
      <c r="BM4" s="56"/>
      <c r="BN4" s="56"/>
      <c r="BO4" s="56"/>
      <c r="BP4" s="56"/>
      <c r="BQ4" s="56"/>
      <c r="BR4" s="56"/>
      <c r="BS4" s="56"/>
      <c r="BT4" s="56"/>
      <c r="BU4" s="56"/>
      <c r="BV4" s="57"/>
      <c r="BW4" s="57"/>
      <c r="BX4" s="57"/>
      <c r="BY4" s="57"/>
      <c r="BZ4" s="22"/>
      <c r="CA4" s="22"/>
      <c r="CB4" s="22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</row>
    <row r="5" spans="43:102" s="2" customFormat="1" ht="6" customHeight="1"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74"/>
      <c r="BD5" s="75"/>
      <c r="BE5" s="55"/>
      <c r="BF5" s="55"/>
      <c r="BG5" s="55"/>
      <c r="BH5" s="55"/>
      <c r="BI5" s="55"/>
      <c r="BJ5" s="55"/>
      <c r="BK5" s="55"/>
      <c r="BL5" s="55"/>
      <c r="BM5" s="56"/>
      <c r="BN5" s="56"/>
      <c r="BO5" s="56"/>
      <c r="BP5" s="56"/>
      <c r="BQ5" s="56"/>
      <c r="BR5" s="56"/>
      <c r="BS5" s="56"/>
      <c r="BT5" s="56"/>
      <c r="BU5" s="56"/>
      <c r="BV5" s="57"/>
      <c r="BW5" s="57"/>
      <c r="BX5" s="57"/>
      <c r="BY5" s="57"/>
      <c r="BZ5" s="22"/>
      <c r="CA5" s="22"/>
      <c r="CB5" s="22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</row>
    <row r="6" spans="12:102" s="2" customFormat="1" ht="15.75">
      <c r="L6" s="3" t="s">
        <v>0</v>
      </c>
      <c r="M6" s="234" t="s">
        <v>35</v>
      </c>
      <c r="N6" s="234"/>
      <c r="O6" s="234"/>
      <c r="P6" s="234"/>
      <c r="Q6" s="234"/>
      <c r="R6" s="234"/>
      <c r="S6" s="234"/>
      <c r="T6" s="234"/>
      <c r="U6" s="2" t="s">
        <v>1</v>
      </c>
      <c r="Y6" s="235" t="s">
        <v>36</v>
      </c>
      <c r="Z6" s="235"/>
      <c r="AA6" s="235"/>
      <c r="AB6" s="235"/>
      <c r="AC6" s="235"/>
      <c r="AD6" s="235"/>
      <c r="AE6" s="235"/>
      <c r="AF6" s="235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74"/>
      <c r="BD6" s="75"/>
      <c r="BE6" s="55"/>
      <c r="BF6" s="55"/>
      <c r="BG6" s="55"/>
      <c r="BH6" s="55"/>
      <c r="BI6" s="55"/>
      <c r="BJ6" s="55"/>
      <c r="BK6" s="55"/>
      <c r="BL6" s="55"/>
      <c r="BM6" s="56"/>
      <c r="BN6" s="56"/>
      <c r="BO6" s="56"/>
      <c r="BP6" s="56"/>
      <c r="BQ6" s="56"/>
      <c r="BR6" s="56"/>
      <c r="BS6" s="56"/>
      <c r="BT6" s="56"/>
      <c r="BU6" s="56"/>
      <c r="BV6" s="57"/>
      <c r="BW6" s="57"/>
      <c r="BX6" s="57"/>
      <c r="BY6" s="57"/>
      <c r="BZ6" s="22"/>
      <c r="CA6" s="22"/>
      <c r="CB6" s="22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</row>
    <row r="7" spans="43:102" s="2" customFormat="1" ht="6" customHeight="1"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74"/>
      <c r="BD7" s="75"/>
      <c r="BE7" s="55"/>
      <c r="BF7" s="55"/>
      <c r="BG7" s="55"/>
      <c r="BH7" s="55"/>
      <c r="BI7" s="55"/>
      <c r="BJ7" s="55"/>
      <c r="BK7" s="55"/>
      <c r="BL7" s="55"/>
      <c r="BM7" s="56"/>
      <c r="BN7" s="56"/>
      <c r="BO7" s="56"/>
      <c r="BP7" s="56"/>
      <c r="BQ7" s="56"/>
      <c r="BR7" s="56"/>
      <c r="BS7" s="56"/>
      <c r="BT7" s="56"/>
      <c r="BU7" s="56"/>
      <c r="BV7" s="57"/>
      <c r="BW7" s="57"/>
      <c r="BX7" s="57"/>
      <c r="BY7" s="57"/>
      <c r="BZ7" s="22"/>
      <c r="CA7" s="22"/>
      <c r="CB7" s="22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2:102" s="2" customFormat="1" ht="15">
      <c r="B8" s="238" t="s">
        <v>38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74"/>
      <c r="BD8" s="75"/>
      <c r="BE8" s="55"/>
      <c r="BF8" s="55"/>
      <c r="BG8" s="55"/>
      <c r="BH8" s="55"/>
      <c r="BI8" s="55"/>
      <c r="BJ8" s="55"/>
      <c r="BK8" s="55"/>
      <c r="BL8" s="55"/>
      <c r="BM8" s="56"/>
      <c r="BN8" s="56"/>
      <c r="BO8" s="56"/>
      <c r="BP8" s="56"/>
      <c r="BQ8" s="56"/>
      <c r="BR8" s="56"/>
      <c r="BS8" s="56"/>
      <c r="BT8" s="56"/>
      <c r="BU8" s="56"/>
      <c r="BV8" s="57"/>
      <c r="BW8" s="57"/>
      <c r="BX8" s="57"/>
      <c r="BY8" s="57"/>
      <c r="BZ8" s="22"/>
      <c r="CA8" s="22"/>
      <c r="CB8" s="22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55:102" s="2" customFormat="1" ht="6" customHeight="1">
      <c r="BC9" s="75"/>
      <c r="BD9" s="75"/>
      <c r="BE9" s="55"/>
      <c r="BF9" s="55"/>
      <c r="BG9" s="55"/>
      <c r="BH9" s="55"/>
      <c r="BI9" s="55"/>
      <c r="BJ9" s="55"/>
      <c r="BK9" s="55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7"/>
      <c r="BW9" s="57"/>
      <c r="BX9" s="57"/>
      <c r="BY9" s="57"/>
      <c r="BZ9" s="22"/>
      <c r="CA9" s="22"/>
      <c r="CB9" s="22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7:102" s="2" customFormat="1" ht="15.75">
      <c r="G10" s="6" t="s">
        <v>2</v>
      </c>
      <c r="H10" s="239">
        <v>0.4166666666666667</v>
      </c>
      <c r="I10" s="239"/>
      <c r="J10" s="239"/>
      <c r="K10" s="239"/>
      <c r="L10" s="239"/>
      <c r="M10" s="7" t="s">
        <v>3</v>
      </c>
      <c r="T10" s="6" t="s">
        <v>4</v>
      </c>
      <c r="U10" s="237">
        <v>1</v>
      </c>
      <c r="V10" s="237"/>
      <c r="W10" s="27" t="s">
        <v>33</v>
      </c>
      <c r="X10" s="236">
        <v>0.006944444444444444</v>
      </c>
      <c r="Y10" s="236"/>
      <c r="Z10" s="236"/>
      <c r="AA10" s="236"/>
      <c r="AB10" s="236"/>
      <c r="AC10" s="7" t="s">
        <v>5</v>
      </c>
      <c r="AK10" s="6" t="s">
        <v>6</v>
      </c>
      <c r="AL10" s="236">
        <v>0.001388888888888889</v>
      </c>
      <c r="AM10" s="236"/>
      <c r="AN10" s="236"/>
      <c r="AO10" s="236"/>
      <c r="AP10" s="236"/>
      <c r="AQ10" s="7" t="s">
        <v>5</v>
      </c>
      <c r="BC10" s="75"/>
      <c r="BD10" s="75"/>
      <c r="BE10" s="55"/>
      <c r="BF10" s="55"/>
      <c r="BG10" s="55"/>
      <c r="BH10" s="55"/>
      <c r="BI10" s="55"/>
      <c r="BJ10" s="55"/>
      <c r="BK10" s="55"/>
      <c r="BL10" s="55"/>
      <c r="BM10" s="56"/>
      <c r="BN10" s="56"/>
      <c r="BO10" s="56"/>
      <c r="BP10" s="56"/>
      <c r="BQ10" s="56"/>
      <c r="BR10" s="56"/>
      <c r="BS10" s="56"/>
      <c r="BT10" s="56"/>
      <c r="BU10" s="56"/>
      <c r="BV10" s="57"/>
      <c r="BW10" s="57"/>
      <c r="BX10" s="57"/>
      <c r="BY10" s="57"/>
      <c r="BZ10" s="22"/>
      <c r="CA10" s="22"/>
      <c r="CB10" s="22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ht="9" customHeight="1"/>
    <row r="12" ht="6" customHeight="1"/>
    <row r="13" spans="2:153" ht="12.75">
      <c r="B13" s="1" t="s">
        <v>7</v>
      </c>
      <c r="CP13" s="45"/>
      <c r="CQ13" s="45"/>
      <c r="CR13" s="45"/>
      <c r="CS13" s="45"/>
      <c r="CT13" s="45"/>
      <c r="CU13" s="45"/>
      <c r="CV13" s="45"/>
      <c r="CW13" s="45"/>
      <c r="CX13" s="45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</row>
    <row r="14" spans="94:153" ht="6" customHeight="1" thickBot="1">
      <c r="CP14" s="45"/>
      <c r="CQ14" s="45"/>
      <c r="CR14" s="45"/>
      <c r="CS14" s="45"/>
      <c r="CT14" s="45"/>
      <c r="CU14" s="45"/>
      <c r="CV14" s="45"/>
      <c r="CW14" s="45"/>
      <c r="CX14" s="45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</row>
    <row r="15" spans="2:153" ht="16.5" thickBot="1">
      <c r="B15" s="244" t="s">
        <v>39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61" t="s">
        <v>15</v>
      </c>
      <c r="Q15" s="261"/>
      <c r="R15" s="261"/>
      <c r="S15" s="261"/>
      <c r="T15" s="261"/>
      <c r="U15" s="261"/>
      <c r="V15" s="261"/>
      <c r="W15" s="261"/>
      <c r="X15" s="261"/>
      <c r="Y15" s="261"/>
      <c r="Z15" s="262"/>
      <c r="AE15" s="240" t="s">
        <v>39</v>
      </c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2" t="s">
        <v>21</v>
      </c>
      <c r="AT15" s="242"/>
      <c r="AU15" s="242"/>
      <c r="AV15" s="242"/>
      <c r="AW15" s="242"/>
      <c r="AX15" s="242"/>
      <c r="AY15" s="242"/>
      <c r="AZ15" s="242"/>
      <c r="BA15" s="242"/>
      <c r="BB15" s="242"/>
      <c r="BC15" s="243"/>
      <c r="CP15" s="45"/>
      <c r="CQ15" s="45"/>
      <c r="CR15" s="45"/>
      <c r="CS15" s="45"/>
      <c r="CT15" s="45"/>
      <c r="CU15" s="45"/>
      <c r="CV15" s="45"/>
      <c r="CW15" s="45"/>
      <c r="CX15" s="45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</row>
    <row r="16" spans="2:153" ht="15">
      <c r="B16" s="172" t="s">
        <v>8</v>
      </c>
      <c r="C16" s="173"/>
      <c r="D16" s="159" t="s">
        <v>47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74"/>
      <c r="Z16" s="175"/>
      <c r="AE16" s="172" t="s">
        <v>8</v>
      </c>
      <c r="AF16" s="173"/>
      <c r="AG16" s="159" t="s">
        <v>51</v>
      </c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74"/>
      <c r="BC16" s="175"/>
      <c r="CP16" s="45"/>
      <c r="CQ16" s="45"/>
      <c r="CR16" s="45"/>
      <c r="CS16" s="45"/>
      <c r="CT16" s="45"/>
      <c r="CU16" s="45"/>
      <c r="CV16" s="45"/>
      <c r="CW16" s="45"/>
      <c r="CX16" s="45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</row>
    <row r="17" spans="2:153" ht="15">
      <c r="B17" s="156" t="s">
        <v>9</v>
      </c>
      <c r="C17" s="157"/>
      <c r="D17" s="158" t="s">
        <v>49</v>
      </c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154"/>
      <c r="Z17" s="155"/>
      <c r="AE17" s="156" t="s">
        <v>9</v>
      </c>
      <c r="AF17" s="157"/>
      <c r="AG17" s="158" t="s">
        <v>55</v>
      </c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154"/>
      <c r="BC17" s="155"/>
      <c r="CP17" s="45"/>
      <c r="CQ17" s="45"/>
      <c r="CR17" s="45"/>
      <c r="CS17" s="45"/>
      <c r="CT17" s="45"/>
      <c r="CU17" s="45"/>
      <c r="CV17" s="45"/>
      <c r="CW17" s="45"/>
      <c r="CX17" s="45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</row>
    <row r="18" spans="2:153" ht="15">
      <c r="B18" s="156" t="s">
        <v>10</v>
      </c>
      <c r="C18" s="157"/>
      <c r="D18" s="158" t="s">
        <v>56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154"/>
      <c r="Z18" s="155"/>
      <c r="AE18" s="156" t="s">
        <v>10</v>
      </c>
      <c r="AF18" s="157"/>
      <c r="AG18" s="158" t="s">
        <v>50</v>
      </c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154"/>
      <c r="BC18" s="155"/>
      <c r="CP18" s="45"/>
      <c r="CQ18" s="45"/>
      <c r="CR18" s="45"/>
      <c r="CS18" s="45"/>
      <c r="CT18" s="45"/>
      <c r="CU18" s="45"/>
      <c r="CV18" s="45"/>
      <c r="CW18" s="45"/>
      <c r="CX18" s="45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</row>
    <row r="19" spans="2:153" ht="15.75" thickBot="1">
      <c r="B19" s="149" t="s">
        <v>11</v>
      </c>
      <c r="C19" s="150"/>
      <c r="D19" s="151" t="s">
        <v>48</v>
      </c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152"/>
      <c r="Z19" s="153"/>
      <c r="AE19" s="149" t="s">
        <v>11</v>
      </c>
      <c r="AF19" s="150"/>
      <c r="AG19" s="151" t="s">
        <v>57</v>
      </c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152"/>
      <c r="BC19" s="153"/>
      <c r="CP19" s="45"/>
      <c r="CQ19" s="45"/>
      <c r="CR19" s="45"/>
      <c r="CS19" s="45"/>
      <c r="CT19" s="45"/>
      <c r="CU19" s="45"/>
      <c r="CV19" s="45"/>
      <c r="CW19" s="45"/>
      <c r="CX19" s="45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</row>
    <row r="20" spans="94:153" ht="12.75">
      <c r="CP20" s="45"/>
      <c r="CQ20" s="45"/>
      <c r="CR20" s="45"/>
      <c r="CS20" s="45"/>
      <c r="CT20" s="45"/>
      <c r="CU20" s="45"/>
      <c r="CV20" s="45"/>
      <c r="CW20" s="45"/>
      <c r="CX20" s="45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</row>
    <row r="21" spans="2:153" ht="12.75">
      <c r="B21" s="1" t="s">
        <v>22</v>
      </c>
      <c r="CP21" s="45"/>
      <c r="CQ21" s="45"/>
      <c r="CR21" s="45"/>
      <c r="CS21" s="45"/>
      <c r="CT21" s="45"/>
      <c r="CU21" s="45"/>
      <c r="CV21" s="45"/>
      <c r="CW21" s="45"/>
      <c r="CX21" s="45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</row>
    <row r="22" spans="94:153" ht="6" customHeight="1" thickBot="1">
      <c r="CP22" s="45"/>
      <c r="CQ22" s="45"/>
      <c r="CR22" s="45"/>
      <c r="CS22" s="45"/>
      <c r="CT22" s="45"/>
      <c r="CU22" s="45"/>
      <c r="CV22" s="45"/>
      <c r="CW22" s="45"/>
      <c r="CX22" s="45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</row>
    <row r="23" spans="2:153" s="4" customFormat="1" ht="16.5" customHeight="1" thickBot="1">
      <c r="B23" s="227" t="s">
        <v>13</v>
      </c>
      <c r="C23" s="228"/>
      <c r="D23" s="224" t="s">
        <v>14</v>
      </c>
      <c r="E23" s="225"/>
      <c r="F23" s="226"/>
      <c r="G23" s="224" t="s">
        <v>34</v>
      </c>
      <c r="H23" s="225"/>
      <c r="I23" s="226"/>
      <c r="J23" s="224" t="s">
        <v>16</v>
      </c>
      <c r="K23" s="225"/>
      <c r="L23" s="225"/>
      <c r="M23" s="225"/>
      <c r="N23" s="226"/>
      <c r="O23" s="224" t="s">
        <v>17</v>
      </c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6"/>
      <c r="AW23" s="224" t="s">
        <v>20</v>
      </c>
      <c r="AX23" s="225"/>
      <c r="AY23" s="225"/>
      <c r="AZ23" s="225"/>
      <c r="BA23" s="226"/>
      <c r="BB23" s="222"/>
      <c r="BC23" s="223"/>
      <c r="BD23" s="40"/>
      <c r="BE23" s="31"/>
      <c r="BF23" s="32" t="s">
        <v>27</v>
      </c>
      <c r="BG23" s="33"/>
      <c r="BH23" s="33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58"/>
      <c r="BW23" s="58"/>
      <c r="BX23" s="58"/>
      <c r="BY23" s="58"/>
      <c r="BZ23" s="66"/>
      <c r="CA23" s="66"/>
      <c r="CB23" s="66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</row>
    <row r="24" spans="2:153" s="5" customFormat="1" ht="18" customHeight="1">
      <c r="B24" s="132">
        <v>1</v>
      </c>
      <c r="C24" s="133"/>
      <c r="D24" s="221" t="str">
        <f>$P$15</f>
        <v>A</v>
      </c>
      <c r="E24" s="221"/>
      <c r="F24" s="221"/>
      <c r="G24" s="133"/>
      <c r="H24" s="133"/>
      <c r="I24" s="133"/>
      <c r="J24" s="134"/>
      <c r="K24" s="134"/>
      <c r="L24" s="134"/>
      <c r="M24" s="134"/>
      <c r="N24" s="134"/>
      <c r="O24" s="126" t="str">
        <f>$D$16</f>
        <v>Grazer AK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14" t="s">
        <v>19</v>
      </c>
      <c r="AF24" s="98" t="str">
        <f>$D$17</f>
        <v>Borussia 08 Allstars</v>
      </c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9"/>
      <c r="AW24" s="97">
        <v>2</v>
      </c>
      <c r="AX24" s="95"/>
      <c r="AY24" s="14" t="s">
        <v>18</v>
      </c>
      <c r="AZ24" s="95">
        <v>1</v>
      </c>
      <c r="BA24" s="96"/>
      <c r="BB24" s="113"/>
      <c r="BC24" s="117"/>
      <c r="BD24" s="40"/>
      <c r="BE24" s="31"/>
      <c r="BF24" s="34">
        <f>IF(ISBLANK(AW24),"0",IF(AW24&gt;AZ24,3,IF(AW24=AZ24,1,0)))</f>
        <v>3</v>
      </c>
      <c r="BG24" s="34" t="s">
        <v>18</v>
      </c>
      <c r="BH24" s="34">
        <f>IF(ISBLANK(AZ24),"0",IF(AZ24&gt;AW24,3,IF(AZ24=AW24,1,0)))</f>
        <v>0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58"/>
      <c r="BW24" s="58"/>
      <c r="BX24" s="58"/>
      <c r="BY24" s="58"/>
      <c r="BZ24" s="66"/>
      <c r="CA24" s="66"/>
      <c r="CB24" s="66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</row>
    <row r="25" spans="2:153" s="4" customFormat="1" ht="18" customHeight="1" thickBot="1">
      <c r="B25" s="127">
        <v>2</v>
      </c>
      <c r="C25" s="128"/>
      <c r="D25" s="220" t="str">
        <f>$P$15</f>
        <v>A</v>
      </c>
      <c r="E25" s="220"/>
      <c r="F25" s="220"/>
      <c r="G25" s="218"/>
      <c r="H25" s="218"/>
      <c r="I25" s="218"/>
      <c r="J25" s="229"/>
      <c r="K25" s="230"/>
      <c r="L25" s="230"/>
      <c r="M25" s="230"/>
      <c r="N25" s="231"/>
      <c r="O25" s="130" t="str">
        <f>$D$18</f>
        <v>player land</v>
      </c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8" t="s">
        <v>19</v>
      </c>
      <c r="AF25" s="130" t="str">
        <f>$D$19</f>
        <v>FC Quattro Anelli Torino</v>
      </c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1"/>
      <c r="AW25" s="85">
        <v>0</v>
      </c>
      <c r="AX25" s="86"/>
      <c r="AY25" s="8" t="s">
        <v>18</v>
      </c>
      <c r="AZ25" s="86">
        <v>4</v>
      </c>
      <c r="BA25" s="87"/>
      <c r="BB25" s="93"/>
      <c r="BC25" s="94"/>
      <c r="BD25" s="40"/>
      <c r="BE25" s="31"/>
      <c r="BF25" s="34">
        <f aca="true" t="shared" si="0" ref="BF25:BF35">IF(ISBLANK(AW25),"0",IF(AW25&gt;AZ25,3,IF(AW25=AZ25,1,0)))</f>
        <v>0</v>
      </c>
      <c r="BG25" s="34" t="s">
        <v>18</v>
      </c>
      <c r="BH25" s="34">
        <f aca="true" t="shared" si="1" ref="BH25:BH35">IF(ISBLANK(AZ25),"0",IF(AZ25&gt;AW25,3,IF(AZ25=AW25,1,0)))</f>
        <v>3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58"/>
      <c r="BW25" s="58"/>
      <c r="BX25" s="58"/>
      <c r="BY25" s="58"/>
      <c r="BZ25" s="66"/>
      <c r="CA25" s="66"/>
      <c r="CB25" s="66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</row>
    <row r="26" spans="2:153" s="4" customFormat="1" ht="18" customHeight="1">
      <c r="B26" s="132">
        <v>3</v>
      </c>
      <c r="C26" s="133"/>
      <c r="D26" s="219" t="str">
        <f>$AS$15</f>
        <v>B</v>
      </c>
      <c r="E26" s="219"/>
      <c r="F26" s="219"/>
      <c r="G26" s="133"/>
      <c r="H26" s="133"/>
      <c r="I26" s="133"/>
      <c r="J26" s="134"/>
      <c r="K26" s="134"/>
      <c r="L26" s="134"/>
      <c r="M26" s="134"/>
      <c r="N26" s="134"/>
      <c r="O26" s="126" t="str">
        <f>$AG$16</f>
        <v>PS Kemi Kings</v>
      </c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14" t="s">
        <v>19</v>
      </c>
      <c r="AF26" s="98" t="str">
        <f>$AG$17</f>
        <v>club lindholm</v>
      </c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9"/>
      <c r="AW26" s="97">
        <v>0</v>
      </c>
      <c r="AX26" s="95"/>
      <c r="AY26" s="14" t="s">
        <v>18</v>
      </c>
      <c r="AZ26" s="95">
        <v>3</v>
      </c>
      <c r="BA26" s="96"/>
      <c r="BB26" s="113"/>
      <c r="BC26" s="117"/>
      <c r="BD26" s="40"/>
      <c r="BE26" s="31"/>
      <c r="BF26" s="34">
        <f t="shared" si="0"/>
        <v>0</v>
      </c>
      <c r="BG26" s="34" t="s">
        <v>18</v>
      </c>
      <c r="BH26" s="34">
        <f t="shared" si="1"/>
        <v>3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58"/>
      <c r="BW26" s="58"/>
      <c r="BX26" s="58"/>
      <c r="BY26" s="58"/>
      <c r="BZ26" s="66"/>
      <c r="CA26" s="66"/>
      <c r="CB26" s="66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</row>
    <row r="27" spans="2:153" s="4" customFormat="1" ht="18" customHeight="1" thickBot="1">
      <c r="B27" s="127">
        <v>4</v>
      </c>
      <c r="C27" s="128"/>
      <c r="D27" s="216" t="str">
        <f>$AS$15</f>
        <v>B</v>
      </c>
      <c r="E27" s="216"/>
      <c r="F27" s="217"/>
      <c r="G27" s="128"/>
      <c r="H27" s="128"/>
      <c r="I27" s="93"/>
      <c r="J27" s="105"/>
      <c r="K27" s="106"/>
      <c r="L27" s="106"/>
      <c r="M27" s="106"/>
      <c r="N27" s="106"/>
      <c r="O27" s="138" t="str">
        <f>$AG$18</f>
        <v>St. Ulrich bei Steyr</v>
      </c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8" t="s">
        <v>19</v>
      </c>
      <c r="AF27" s="130" t="str">
        <f>$AG$19</f>
        <v>Baltic Hailuoto</v>
      </c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1"/>
      <c r="AW27" s="85">
        <v>0</v>
      </c>
      <c r="AX27" s="86"/>
      <c r="AY27" s="8" t="s">
        <v>18</v>
      </c>
      <c r="AZ27" s="86">
        <v>3</v>
      </c>
      <c r="BA27" s="87"/>
      <c r="BB27" s="93"/>
      <c r="BC27" s="94"/>
      <c r="BD27" s="40"/>
      <c r="BE27" s="31"/>
      <c r="BF27" s="34">
        <f t="shared" si="0"/>
        <v>0</v>
      </c>
      <c r="BG27" s="34" t="s">
        <v>18</v>
      </c>
      <c r="BH27" s="34">
        <f t="shared" si="1"/>
        <v>3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58"/>
      <c r="BW27" s="58"/>
      <c r="BX27" s="58"/>
      <c r="BY27" s="58"/>
      <c r="BZ27" s="66"/>
      <c r="CA27" s="66"/>
      <c r="CB27" s="66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</row>
    <row r="28" spans="2:153" s="4" customFormat="1" ht="18" customHeight="1">
      <c r="B28" s="132">
        <v>5</v>
      </c>
      <c r="C28" s="133"/>
      <c r="D28" s="221" t="str">
        <f>$P$15</f>
        <v>A</v>
      </c>
      <c r="E28" s="221"/>
      <c r="F28" s="221"/>
      <c r="G28" s="133"/>
      <c r="H28" s="133"/>
      <c r="I28" s="133"/>
      <c r="J28" s="134"/>
      <c r="K28" s="134"/>
      <c r="L28" s="134"/>
      <c r="M28" s="134"/>
      <c r="N28" s="134"/>
      <c r="O28" s="126" t="str">
        <f>$D$17</f>
        <v>Borussia 08 Allstars</v>
      </c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14" t="s">
        <v>19</v>
      </c>
      <c r="AF28" s="98" t="str">
        <f>$D$18</f>
        <v>player land</v>
      </c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9"/>
      <c r="AW28" s="97">
        <v>3</v>
      </c>
      <c r="AX28" s="95"/>
      <c r="AY28" s="14" t="s">
        <v>18</v>
      </c>
      <c r="AZ28" s="95">
        <v>1</v>
      </c>
      <c r="BA28" s="96"/>
      <c r="BB28" s="113"/>
      <c r="BC28" s="117"/>
      <c r="BD28" s="40"/>
      <c r="BE28" s="31"/>
      <c r="BF28" s="34">
        <f t="shared" si="0"/>
        <v>3</v>
      </c>
      <c r="BG28" s="34" t="s">
        <v>18</v>
      </c>
      <c r="BH28" s="34">
        <f t="shared" si="1"/>
        <v>0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58"/>
      <c r="BW28" s="58"/>
      <c r="BX28" s="58"/>
      <c r="BY28" s="58"/>
      <c r="BZ28" s="66"/>
      <c r="CA28" s="66"/>
      <c r="CB28" s="66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</row>
    <row r="29" spans="2:153" s="4" customFormat="1" ht="18" customHeight="1" thickBot="1">
      <c r="B29" s="127">
        <v>6</v>
      </c>
      <c r="C29" s="128"/>
      <c r="D29" s="220" t="str">
        <f>$P$15</f>
        <v>A</v>
      </c>
      <c r="E29" s="220"/>
      <c r="F29" s="220"/>
      <c r="G29" s="218"/>
      <c r="H29" s="218"/>
      <c r="I29" s="218"/>
      <c r="J29" s="105"/>
      <c r="K29" s="106"/>
      <c r="L29" s="106"/>
      <c r="M29" s="106"/>
      <c r="N29" s="106"/>
      <c r="O29" s="129" t="str">
        <f>$D$19</f>
        <v>FC Quattro Anelli Torino</v>
      </c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8" t="s">
        <v>19</v>
      </c>
      <c r="AF29" s="130" t="str">
        <f>$D$16</f>
        <v>Grazer AK</v>
      </c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1"/>
      <c r="AW29" s="85">
        <v>1</v>
      </c>
      <c r="AX29" s="86"/>
      <c r="AY29" s="8" t="s">
        <v>18</v>
      </c>
      <c r="AZ29" s="86">
        <v>2</v>
      </c>
      <c r="BA29" s="87"/>
      <c r="BB29" s="93"/>
      <c r="BC29" s="94"/>
      <c r="BD29" s="40"/>
      <c r="BE29" s="31"/>
      <c r="BF29" s="34">
        <f t="shared" si="0"/>
        <v>0</v>
      </c>
      <c r="BG29" s="34" t="s">
        <v>18</v>
      </c>
      <c r="BH29" s="34">
        <f t="shared" si="1"/>
        <v>3</v>
      </c>
      <c r="BI29" s="31"/>
      <c r="BJ29" s="31"/>
      <c r="BK29" s="29"/>
      <c r="BL29" s="29"/>
      <c r="BM29" s="30"/>
      <c r="BN29" s="30"/>
      <c r="BO29" s="30"/>
      <c r="BP29" s="30"/>
      <c r="BQ29" s="30"/>
      <c r="BR29" s="30"/>
      <c r="BS29" s="30"/>
      <c r="BT29" s="31"/>
      <c r="BU29" s="31"/>
      <c r="BV29" s="58"/>
      <c r="BW29" s="58"/>
      <c r="BX29" s="58"/>
      <c r="BY29" s="58"/>
      <c r="BZ29" s="66"/>
      <c r="CA29" s="66"/>
      <c r="CB29" s="66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</row>
    <row r="30" spans="2:153" s="4" customFormat="1" ht="18" customHeight="1">
      <c r="B30" s="132">
        <v>7</v>
      </c>
      <c r="C30" s="133"/>
      <c r="D30" s="219" t="str">
        <f>$AS$15</f>
        <v>B</v>
      </c>
      <c r="E30" s="219"/>
      <c r="F30" s="219"/>
      <c r="G30" s="133"/>
      <c r="H30" s="133"/>
      <c r="I30" s="133"/>
      <c r="J30" s="134"/>
      <c r="K30" s="134"/>
      <c r="L30" s="134"/>
      <c r="M30" s="134"/>
      <c r="N30" s="134"/>
      <c r="O30" s="126" t="str">
        <f>$AG$17</f>
        <v>club lindholm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14" t="s">
        <v>19</v>
      </c>
      <c r="AF30" s="98" t="str">
        <f>$AG$18</f>
        <v>St. Ulrich bei Steyr</v>
      </c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9"/>
      <c r="AW30" s="97">
        <v>2</v>
      </c>
      <c r="AX30" s="95"/>
      <c r="AY30" s="14" t="s">
        <v>18</v>
      </c>
      <c r="AZ30" s="95">
        <v>1</v>
      </c>
      <c r="BA30" s="96"/>
      <c r="BB30" s="113"/>
      <c r="BC30" s="117"/>
      <c r="BD30" s="40"/>
      <c r="BE30" s="31"/>
      <c r="BF30" s="34">
        <f t="shared" si="0"/>
        <v>3</v>
      </c>
      <c r="BG30" s="34" t="s">
        <v>18</v>
      </c>
      <c r="BH30" s="34">
        <f t="shared" si="1"/>
        <v>0</v>
      </c>
      <c r="BI30" s="31"/>
      <c r="BJ30" s="31"/>
      <c r="BK30" s="35"/>
      <c r="BL30" s="35"/>
      <c r="BM30" s="36" t="str">
        <f>$D$16</f>
        <v>Grazer AK</v>
      </c>
      <c r="BN30" s="37">
        <f>COUNT($AW$24,$AZ$29,$AW$32)</f>
        <v>3</v>
      </c>
      <c r="BO30" s="37">
        <f>SUM($BF$24+$BH$29+$BF$32)</f>
        <v>9</v>
      </c>
      <c r="BP30" s="37">
        <f>SUM($AW$24+$AZ$29+$AW$32)</f>
        <v>6</v>
      </c>
      <c r="BQ30" s="38" t="s">
        <v>18</v>
      </c>
      <c r="BR30" s="37">
        <f>SUM($AZ$24+$AW$29+$AZ$32)</f>
        <v>3</v>
      </c>
      <c r="BS30" s="39">
        <f>SUM(BP30-BR30)</f>
        <v>3</v>
      </c>
      <c r="BT30" s="36"/>
      <c r="BU30" s="36"/>
      <c r="BV30" s="36"/>
      <c r="BW30" s="36"/>
      <c r="BX30" s="36"/>
      <c r="BY30" s="36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5"/>
      <c r="CL30" s="64"/>
      <c r="CM30" s="64"/>
      <c r="CN30" s="5"/>
      <c r="CO30" s="64"/>
      <c r="CP30" s="64"/>
      <c r="CQ30" s="5"/>
      <c r="CR30" s="64"/>
      <c r="CS30" s="5"/>
      <c r="CT30" s="5"/>
      <c r="CU30" s="64"/>
      <c r="CV30" s="5"/>
      <c r="CW30" s="65"/>
      <c r="CX30" s="48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</row>
    <row r="31" spans="2:153" s="4" customFormat="1" ht="18" customHeight="1" thickBot="1">
      <c r="B31" s="127">
        <v>8</v>
      </c>
      <c r="C31" s="128"/>
      <c r="D31" s="216" t="str">
        <f>$AS$15</f>
        <v>B</v>
      </c>
      <c r="E31" s="216"/>
      <c r="F31" s="217"/>
      <c r="G31" s="128"/>
      <c r="H31" s="128"/>
      <c r="I31" s="93"/>
      <c r="J31" s="105"/>
      <c r="K31" s="106"/>
      <c r="L31" s="106"/>
      <c r="M31" s="106"/>
      <c r="N31" s="106"/>
      <c r="O31" s="129" t="str">
        <f>$AG$19</f>
        <v>Baltic Hailuoto</v>
      </c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8" t="s">
        <v>19</v>
      </c>
      <c r="AF31" s="130" t="str">
        <f>$AG$16</f>
        <v>PS Kemi Kings</v>
      </c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1"/>
      <c r="AW31" s="85">
        <v>6</v>
      </c>
      <c r="AX31" s="86"/>
      <c r="AY31" s="8" t="s">
        <v>18</v>
      </c>
      <c r="AZ31" s="86">
        <v>0</v>
      </c>
      <c r="BA31" s="87"/>
      <c r="BB31" s="93"/>
      <c r="BC31" s="94"/>
      <c r="BD31" s="40"/>
      <c r="BE31" s="31"/>
      <c r="BF31" s="34">
        <f t="shared" si="0"/>
        <v>3</v>
      </c>
      <c r="BG31" s="34" t="s">
        <v>18</v>
      </c>
      <c r="BH31" s="34">
        <f t="shared" si="1"/>
        <v>0</v>
      </c>
      <c r="BI31" s="31"/>
      <c r="BJ31" s="31"/>
      <c r="BK31" s="35"/>
      <c r="BL31" s="35"/>
      <c r="BM31" s="36" t="str">
        <f>$D$17</f>
        <v>Borussia 08 Allstars</v>
      </c>
      <c r="BN31" s="37">
        <f>COUNT($AZ$24,$AW$28,$AW$33)</f>
        <v>3</v>
      </c>
      <c r="BO31" s="37">
        <f>SUM($BH$24+$BF$28+$BF$33)</f>
        <v>6</v>
      </c>
      <c r="BP31" s="37">
        <f>SUM($AZ$24+$AW$28+$AW$33)</f>
        <v>7</v>
      </c>
      <c r="BQ31" s="38" t="s">
        <v>18</v>
      </c>
      <c r="BR31" s="37">
        <f>SUM($AW$24+$AZ$28+$AZ$33)</f>
        <v>5</v>
      </c>
      <c r="BS31" s="39">
        <f>SUM(BP31-BR31)</f>
        <v>2</v>
      </c>
      <c r="BT31" s="36"/>
      <c r="BU31" s="36"/>
      <c r="BV31" s="36"/>
      <c r="BW31" s="36"/>
      <c r="BX31" s="36"/>
      <c r="BY31" s="36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5"/>
      <c r="CL31" s="64"/>
      <c r="CM31" s="64"/>
      <c r="CN31" s="5"/>
      <c r="CO31" s="64"/>
      <c r="CP31" s="64"/>
      <c r="CQ31" s="5"/>
      <c r="CR31" s="64"/>
      <c r="CS31" s="5"/>
      <c r="CT31" s="5"/>
      <c r="CU31" s="64"/>
      <c r="CV31" s="5"/>
      <c r="CW31" s="65"/>
      <c r="CX31" s="48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</row>
    <row r="32" spans="2:153" s="4" customFormat="1" ht="18" customHeight="1">
      <c r="B32" s="132">
        <v>9</v>
      </c>
      <c r="C32" s="133"/>
      <c r="D32" s="221" t="str">
        <f>$P$15</f>
        <v>A</v>
      </c>
      <c r="E32" s="221"/>
      <c r="F32" s="221"/>
      <c r="G32" s="133"/>
      <c r="H32" s="133"/>
      <c r="I32" s="133"/>
      <c r="J32" s="134"/>
      <c r="K32" s="134"/>
      <c r="L32" s="134"/>
      <c r="M32" s="134"/>
      <c r="N32" s="134"/>
      <c r="O32" s="126" t="str">
        <f>$D$16</f>
        <v>Grazer AK</v>
      </c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14" t="s">
        <v>19</v>
      </c>
      <c r="AF32" s="98" t="str">
        <f>$D$18</f>
        <v>player land</v>
      </c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9"/>
      <c r="AW32" s="97">
        <v>2</v>
      </c>
      <c r="AX32" s="95"/>
      <c r="AY32" s="14" t="s">
        <v>18</v>
      </c>
      <c r="AZ32" s="95">
        <v>1</v>
      </c>
      <c r="BA32" s="96"/>
      <c r="BB32" s="113"/>
      <c r="BC32" s="117"/>
      <c r="BD32" s="40"/>
      <c r="BE32" s="31"/>
      <c r="BF32" s="34">
        <f t="shared" si="0"/>
        <v>3</v>
      </c>
      <c r="BG32" s="34" t="s">
        <v>18</v>
      </c>
      <c r="BH32" s="34">
        <f t="shared" si="1"/>
        <v>0</v>
      </c>
      <c r="BI32" s="31"/>
      <c r="BJ32" s="31"/>
      <c r="BK32" s="35"/>
      <c r="BL32" s="35"/>
      <c r="BM32" s="36" t="str">
        <f>$D$19</f>
        <v>FC Quattro Anelli Torino</v>
      </c>
      <c r="BN32" s="37">
        <f>COUNT($AZ$25,$AW$29,$AZ$33)</f>
        <v>3</v>
      </c>
      <c r="BO32" s="37">
        <f>SUM($BH$25+$BF$29+$BH$33)</f>
        <v>3</v>
      </c>
      <c r="BP32" s="37">
        <f>SUM($AZ$25+$AW$29+$AZ$33)</f>
        <v>7</v>
      </c>
      <c r="BQ32" s="38" t="s">
        <v>18</v>
      </c>
      <c r="BR32" s="37">
        <f>SUM($AW$25+$AZ$29+$AW$33)</f>
        <v>5</v>
      </c>
      <c r="BS32" s="39">
        <f>SUM(BP32-BR32)</f>
        <v>2</v>
      </c>
      <c r="BT32" s="36"/>
      <c r="BU32" s="36"/>
      <c r="BV32" s="36"/>
      <c r="BW32" s="36"/>
      <c r="BX32" s="36"/>
      <c r="BY32" s="36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5"/>
      <c r="CL32" s="64"/>
      <c r="CM32" s="64"/>
      <c r="CN32" s="5"/>
      <c r="CO32" s="64"/>
      <c r="CP32" s="64"/>
      <c r="CQ32" s="5"/>
      <c r="CR32" s="64"/>
      <c r="CS32" s="5"/>
      <c r="CT32" s="5"/>
      <c r="CU32" s="64"/>
      <c r="CV32" s="5"/>
      <c r="CW32" s="65"/>
      <c r="CX32" s="48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</row>
    <row r="33" spans="2:153" s="4" customFormat="1" ht="18" customHeight="1" thickBot="1">
      <c r="B33" s="127">
        <v>10</v>
      </c>
      <c r="C33" s="128"/>
      <c r="D33" s="220" t="str">
        <f>$P$15</f>
        <v>A</v>
      </c>
      <c r="E33" s="220"/>
      <c r="F33" s="220"/>
      <c r="G33" s="218"/>
      <c r="H33" s="218"/>
      <c r="I33" s="218"/>
      <c r="J33" s="105"/>
      <c r="K33" s="106"/>
      <c r="L33" s="106"/>
      <c r="M33" s="106"/>
      <c r="N33" s="106"/>
      <c r="O33" s="138" t="str">
        <f>$D$17</f>
        <v>Borussia 08 Allstars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8" t="s">
        <v>19</v>
      </c>
      <c r="AF33" s="130" t="str">
        <f>$D$19</f>
        <v>FC Quattro Anelli Torino</v>
      </c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1"/>
      <c r="AW33" s="85">
        <v>3</v>
      </c>
      <c r="AX33" s="86"/>
      <c r="AY33" s="8" t="s">
        <v>18</v>
      </c>
      <c r="AZ33" s="86">
        <v>2</v>
      </c>
      <c r="BA33" s="87"/>
      <c r="BB33" s="93"/>
      <c r="BC33" s="94"/>
      <c r="BD33" s="40"/>
      <c r="BE33" s="31"/>
      <c r="BF33" s="34">
        <f t="shared" si="0"/>
        <v>3</v>
      </c>
      <c r="BG33" s="34" t="s">
        <v>18</v>
      </c>
      <c r="BH33" s="34">
        <f t="shared" si="1"/>
        <v>0</v>
      </c>
      <c r="BI33" s="31"/>
      <c r="BJ33" s="31"/>
      <c r="BK33" s="35"/>
      <c r="BL33" s="35"/>
      <c r="BM33" s="36" t="str">
        <f>$D$18</f>
        <v>player land</v>
      </c>
      <c r="BN33" s="37">
        <f>COUNT($AW$25,$AZ$28,$AZ$32)</f>
        <v>3</v>
      </c>
      <c r="BO33" s="37">
        <f>SUM($BF$25+$BH$28+$BH$32)</f>
        <v>0</v>
      </c>
      <c r="BP33" s="37">
        <f>SUM($AW$25+$AZ$28+$AZ$32)</f>
        <v>2</v>
      </c>
      <c r="BQ33" s="38" t="s">
        <v>18</v>
      </c>
      <c r="BR33" s="37">
        <f>SUM($AZ$25+$AW$28+$AW$32)</f>
        <v>9</v>
      </c>
      <c r="BS33" s="39">
        <f>SUM(BP33-BR33)</f>
        <v>-7</v>
      </c>
      <c r="BT33" s="36"/>
      <c r="BU33" s="36"/>
      <c r="BV33" s="36"/>
      <c r="BW33" s="36"/>
      <c r="BX33" s="36"/>
      <c r="BY33" s="36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5"/>
      <c r="CL33" s="64"/>
      <c r="CM33" s="64"/>
      <c r="CN33" s="5"/>
      <c r="CO33" s="64"/>
      <c r="CP33" s="64"/>
      <c r="CQ33" s="5"/>
      <c r="CR33" s="64"/>
      <c r="CS33" s="5"/>
      <c r="CT33" s="5"/>
      <c r="CU33" s="64"/>
      <c r="CV33" s="5"/>
      <c r="CW33" s="65"/>
      <c r="CX33" s="48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</row>
    <row r="34" spans="2:153" s="4" customFormat="1" ht="18" customHeight="1">
      <c r="B34" s="132">
        <v>11</v>
      </c>
      <c r="C34" s="133"/>
      <c r="D34" s="219" t="str">
        <f>$AS$15</f>
        <v>B</v>
      </c>
      <c r="E34" s="219"/>
      <c r="F34" s="219"/>
      <c r="G34" s="133"/>
      <c r="H34" s="133"/>
      <c r="I34" s="133"/>
      <c r="J34" s="134"/>
      <c r="K34" s="134"/>
      <c r="L34" s="134"/>
      <c r="M34" s="134"/>
      <c r="N34" s="134"/>
      <c r="O34" s="126" t="str">
        <f>$AG$16</f>
        <v>PS Kemi Kings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14" t="s">
        <v>19</v>
      </c>
      <c r="AF34" s="98" t="str">
        <f>$AG$18</f>
        <v>St. Ulrich bei Steyr</v>
      </c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9"/>
      <c r="AW34" s="97">
        <v>1</v>
      </c>
      <c r="AX34" s="95"/>
      <c r="AY34" s="14" t="s">
        <v>18</v>
      </c>
      <c r="AZ34" s="95">
        <v>1</v>
      </c>
      <c r="BA34" s="96"/>
      <c r="BB34" s="113"/>
      <c r="BC34" s="117"/>
      <c r="BD34" s="40"/>
      <c r="BE34" s="31"/>
      <c r="BF34" s="34">
        <f t="shared" si="0"/>
        <v>1</v>
      </c>
      <c r="BG34" s="34" t="s">
        <v>18</v>
      </c>
      <c r="BH34" s="34">
        <f t="shared" si="1"/>
        <v>1</v>
      </c>
      <c r="BI34" s="31"/>
      <c r="BJ34" s="31"/>
      <c r="BK34" s="35"/>
      <c r="BL34" s="35"/>
      <c r="BM34" s="40"/>
      <c r="BN34" s="40"/>
      <c r="BO34" s="40"/>
      <c r="BP34" s="40"/>
      <c r="BQ34" s="40"/>
      <c r="BR34" s="40"/>
      <c r="BS34" s="39"/>
      <c r="BT34" s="31"/>
      <c r="BU34" s="31"/>
      <c r="BV34" s="58"/>
      <c r="BW34" s="58"/>
      <c r="BX34" s="58"/>
      <c r="BY34" s="58"/>
      <c r="BZ34" s="66"/>
      <c r="CA34" s="66"/>
      <c r="CB34" s="66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</row>
    <row r="35" spans="2:153" s="4" customFormat="1" ht="18" customHeight="1" thickBot="1">
      <c r="B35" s="127">
        <v>12</v>
      </c>
      <c r="C35" s="128"/>
      <c r="D35" s="216" t="str">
        <f>$AS$15</f>
        <v>B</v>
      </c>
      <c r="E35" s="216"/>
      <c r="F35" s="217"/>
      <c r="G35" s="128"/>
      <c r="H35" s="128"/>
      <c r="I35" s="93"/>
      <c r="J35" s="105"/>
      <c r="K35" s="106"/>
      <c r="L35" s="106"/>
      <c r="M35" s="106"/>
      <c r="N35" s="106"/>
      <c r="O35" s="107" t="str">
        <f>$AG$17</f>
        <v>club lindholm</v>
      </c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8" t="s">
        <v>19</v>
      </c>
      <c r="AF35" s="108" t="str">
        <f>$AG$19</f>
        <v>Baltic Hailuoto</v>
      </c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9"/>
      <c r="AW35" s="85">
        <v>0</v>
      </c>
      <c r="AX35" s="86"/>
      <c r="AY35" s="8" t="s">
        <v>18</v>
      </c>
      <c r="AZ35" s="86">
        <v>5</v>
      </c>
      <c r="BA35" s="87"/>
      <c r="BB35" s="93"/>
      <c r="BC35" s="94"/>
      <c r="BD35" s="40"/>
      <c r="BE35" s="31"/>
      <c r="BF35" s="34">
        <f t="shared" si="0"/>
        <v>0</v>
      </c>
      <c r="BG35" s="34" t="s">
        <v>18</v>
      </c>
      <c r="BH35" s="34">
        <f t="shared" si="1"/>
        <v>3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9"/>
      <c r="BT35" s="31"/>
      <c r="BU35" s="31"/>
      <c r="BV35" s="58"/>
      <c r="BW35" s="58"/>
      <c r="BX35" s="58"/>
      <c r="BY35" s="58"/>
      <c r="BZ35" s="66"/>
      <c r="CA35" s="66"/>
      <c r="CB35" s="66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</row>
    <row r="36" spans="2:153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 s="180"/>
      <c r="AX36" s="180"/>
      <c r="AY36" s="62"/>
      <c r="AZ36" s="180"/>
      <c r="BA36" s="180"/>
      <c r="BB36" s="70"/>
      <c r="BC36" s="71"/>
      <c r="BD36" s="40"/>
      <c r="BE36" s="31"/>
      <c r="BF36" s="34"/>
      <c r="BG36" s="34"/>
      <c r="BH36" s="34"/>
      <c r="BI36" s="31"/>
      <c r="BJ36" s="29"/>
      <c r="BK36" s="29"/>
      <c r="BL36" s="29"/>
      <c r="BM36" s="30"/>
      <c r="BN36" s="30"/>
      <c r="BO36" s="30"/>
      <c r="BP36" s="30"/>
      <c r="BQ36" s="30"/>
      <c r="BR36" s="30"/>
      <c r="BS36" s="39"/>
      <c r="BT36" s="31"/>
      <c r="BU36" s="31"/>
      <c r="BV36" s="58"/>
      <c r="BW36" s="58"/>
      <c r="BX36" s="58"/>
      <c r="BY36" s="58"/>
      <c r="BZ36" s="66"/>
      <c r="CA36" s="66"/>
      <c r="CB36" s="66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</row>
    <row r="37" spans="2:153" s="4" customFormat="1" ht="18" customHeight="1">
      <c r="B37" s="1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 s="50"/>
      <c r="BD37" s="40"/>
      <c r="BE37" s="31"/>
      <c r="BF37" s="34"/>
      <c r="BG37" s="34"/>
      <c r="BH37" s="34"/>
      <c r="BI37" s="31"/>
      <c r="BJ37" s="31"/>
      <c r="BK37" s="35"/>
      <c r="BL37" s="35"/>
      <c r="BM37" s="36" t="str">
        <f>$AG$19</f>
        <v>Baltic Hailuoto</v>
      </c>
      <c r="BN37" s="37">
        <f>COUNT($AZ$27,$AW$31,$AZ$35)</f>
        <v>3</v>
      </c>
      <c r="BO37" s="37">
        <f>SUM($BH$27+$BF$31+$BH$35)</f>
        <v>9</v>
      </c>
      <c r="BP37" s="37">
        <f>SUM($AZ$27+$AW$31+$AZ$35)</f>
        <v>14</v>
      </c>
      <c r="BQ37" s="38" t="s">
        <v>18</v>
      </c>
      <c r="BR37" s="37">
        <f>SUM($AW$27+$AZ$31+$AW$35)</f>
        <v>0</v>
      </c>
      <c r="BS37" s="39">
        <f>SUM(BP37-BR37)</f>
        <v>14</v>
      </c>
      <c r="BT37" s="31"/>
      <c r="BU37" s="31"/>
      <c r="BV37" s="58"/>
      <c r="BW37" s="58"/>
      <c r="BX37" s="58"/>
      <c r="BY37" s="58"/>
      <c r="BZ37" s="66"/>
      <c r="CA37" s="66"/>
      <c r="CB37" s="66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</row>
    <row r="38" spans="2:153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 s="50"/>
      <c r="BD38" s="40"/>
      <c r="BE38" s="31"/>
      <c r="BF38" s="34"/>
      <c r="BG38" s="34"/>
      <c r="BH38" s="34"/>
      <c r="BI38" s="31"/>
      <c r="BJ38" s="31"/>
      <c r="BK38" s="35"/>
      <c r="BL38" s="35"/>
      <c r="BM38" s="36" t="str">
        <f>$AG$17</f>
        <v>club lindholm</v>
      </c>
      <c r="BN38" s="37">
        <f>COUNT($AZ$26,$AW$31,$AW$34)</f>
        <v>3</v>
      </c>
      <c r="BO38" s="37">
        <f>SUM($BH$26+$BF$30+$BF$35)</f>
        <v>6</v>
      </c>
      <c r="BP38" s="37">
        <f>SUM($AZ$26+$AW$30+$AW$35)</f>
        <v>5</v>
      </c>
      <c r="BQ38" s="38" t="s">
        <v>18</v>
      </c>
      <c r="BR38" s="37">
        <f>SUM($AW$26+$AZ$30+$AZ$35)</f>
        <v>6</v>
      </c>
      <c r="BS38" s="39">
        <f>SUM(BP38-BR38)</f>
        <v>-1</v>
      </c>
      <c r="BT38" s="31"/>
      <c r="BU38" s="31"/>
      <c r="BV38" s="58"/>
      <c r="BW38" s="58"/>
      <c r="BX38" s="58"/>
      <c r="BY38" s="58"/>
      <c r="BZ38" s="66"/>
      <c r="CA38" s="66"/>
      <c r="CB38" s="66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</row>
    <row r="39" spans="2:153" s="4" customFormat="1" ht="18" customHeight="1" thickBot="1">
      <c r="B39"/>
      <c r="C39"/>
      <c r="D39"/>
      <c r="E39" s="263" t="s">
        <v>39</v>
      </c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5" t="str">
        <f>P15</f>
        <v>A</v>
      </c>
      <c r="U39" s="265"/>
      <c r="V39" s="265"/>
      <c r="W39" s="265"/>
      <c r="X39" s="265"/>
      <c r="Y39" s="265"/>
      <c r="Z39" s="265"/>
      <c r="AA39" s="265"/>
      <c r="AB39" s="265"/>
      <c r="AC39" s="265"/>
      <c r="AD39" s="266"/>
      <c r="AE39" s="198" t="s">
        <v>32</v>
      </c>
      <c r="AF39" s="199"/>
      <c r="AG39" s="200"/>
      <c r="AH39" s="198" t="s">
        <v>23</v>
      </c>
      <c r="AI39" s="199"/>
      <c r="AJ39" s="200"/>
      <c r="AK39" s="198" t="s">
        <v>24</v>
      </c>
      <c r="AL39" s="199"/>
      <c r="AM39" s="199"/>
      <c r="AN39" s="199"/>
      <c r="AO39" s="200"/>
      <c r="AP39" s="198" t="s">
        <v>25</v>
      </c>
      <c r="AQ39" s="199"/>
      <c r="AR39" s="200"/>
      <c r="AS39"/>
      <c r="AT39"/>
      <c r="AU39"/>
      <c r="AV39"/>
      <c r="AW39"/>
      <c r="AX39"/>
      <c r="AY39"/>
      <c r="AZ39"/>
      <c r="BA39"/>
      <c r="BB39"/>
      <c r="BC39" s="50"/>
      <c r="BD39" s="40"/>
      <c r="BE39" s="31"/>
      <c r="BF39" s="34"/>
      <c r="BG39" s="34"/>
      <c r="BH39" s="34"/>
      <c r="BI39" s="31"/>
      <c r="BJ39" s="31"/>
      <c r="BK39" s="35"/>
      <c r="BL39" s="35"/>
      <c r="BM39" s="36" t="str">
        <f>$AG$18</f>
        <v>St. Ulrich bei Steyr</v>
      </c>
      <c r="BN39" s="37">
        <f>COUNT($AW$27,$AZ$30,$AZ$34)</f>
        <v>3</v>
      </c>
      <c r="BO39" s="37">
        <f>SUM($BF$27+$BH$30+$BH$34)</f>
        <v>1</v>
      </c>
      <c r="BP39" s="37">
        <f>SUM($AW$27+$AZ$30+$AZ$34)</f>
        <v>2</v>
      </c>
      <c r="BQ39" s="38" t="s">
        <v>18</v>
      </c>
      <c r="BR39" s="37">
        <f>SUM($AZ$27+$AW$30+$AW$34)</f>
        <v>6</v>
      </c>
      <c r="BS39" s="39">
        <f>SUM(BP39-BR39)</f>
        <v>-4</v>
      </c>
      <c r="BT39" s="31"/>
      <c r="BU39" s="31"/>
      <c r="BV39" s="58"/>
      <c r="BW39" s="58"/>
      <c r="BX39" s="58"/>
      <c r="BY39" s="58"/>
      <c r="BZ39" s="66"/>
      <c r="CA39" s="66"/>
      <c r="CB39" s="66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</row>
    <row r="40" spans="2:153" s="4" customFormat="1" ht="18" customHeight="1">
      <c r="B40"/>
      <c r="C40"/>
      <c r="D40"/>
      <c r="E40" s="195" t="s">
        <v>8</v>
      </c>
      <c r="F40" s="88"/>
      <c r="G40" s="186" t="str">
        <f>IF(ISBLANK($AZ$25),"",$BM$30)</f>
        <v>Grazer AK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7"/>
      <c r="AE40" s="161">
        <f>$BN$30</f>
        <v>3</v>
      </c>
      <c r="AF40" s="162"/>
      <c r="AG40" s="163"/>
      <c r="AH40" s="161">
        <f>$BO$30</f>
        <v>9</v>
      </c>
      <c r="AI40" s="162"/>
      <c r="AJ40" s="163"/>
      <c r="AK40" s="88">
        <f>$BP$30</f>
        <v>6</v>
      </c>
      <c r="AL40" s="88"/>
      <c r="AM40" s="10" t="s">
        <v>18</v>
      </c>
      <c r="AN40" s="88">
        <f>$BR$30</f>
        <v>3</v>
      </c>
      <c r="AO40" s="88"/>
      <c r="AP40" s="89">
        <f>$BS$30</f>
        <v>3</v>
      </c>
      <c r="AQ40" s="90"/>
      <c r="AR40" s="91"/>
      <c r="AS40"/>
      <c r="AT40"/>
      <c r="AU40"/>
      <c r="AV40"/>
      <c r="AW40"/>
      <c r="AX40"/>
      <c r="AY40"/>
      <c r="AZ40"/>
      <c r="BA40"/>
      <c r="BB40"/>
      <c r="BC40" s="50"/>
      <c r="BD40" s="40"/>
      <c r="BE40" s="31"/>
      <c r="BF40" s="34"/>
      <c r="BG40" s="34"/>
      <c r="BH40" s="34"/>
      <c r="BI40" s="31"/>
      <c r="BJ40" s="31"/>
      <c r="BK40" s="35"/>
      <c r="BL40" s="35"/>
      <c r="BM40" s="36" t="str">
        <f>$AG$16</f>
        <v>PS Kemi Kings</v>
      </c>
      <c r="BN40" s="37">
        <f>COUNT($AW$26,$AW$30,$AZ$35)</f>
        <v>3</v>
      </c>
      <c r="BO40" s="37">
        <f>SUM($BF$26+$BH$31+$BF$34)</f>
        <v>1</v>
      </c>
      <c r="BP40" s="37">
        <f>SUM($AW$26+$AZ$31+$AW$34)</f>
        <v>1</v>
      </c>
      <c r="BQ40" s="38" t="s">
        <v>18</v>
      </c>
      <c r="BR40" s="37">
        <f>SUM($AZ$26+$AW$31+$AZ$34)</f>
        <v>10</v>
      </c>
      <c r="BS40" s="39">
        <f>SUM(BP40-BR40)</f>
        <v>-9</v>
      </c>
      <c r="BT40" s="31"/>
      <c r="BU40" s="31"/>
      <c r="BV40" s="58"/>
      <c r="BW40" s="58"/>
      <c r="BX40" s="58"/>
      <c r="BY40" s="58"/>
      <c r="BZ40" s="66"/>
      <c r="CA40" s="66"/>
      <c r="CB40" s="66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</row>
    <row r="41" spans="2:153" s="4" customFormat="1" ht="18" customHeight="1">
      <c r="B41"/>
      <c r="C41"/>
      <c r="D41"/>
      <c r="E41" s="191" t="s">
        <v>9</v>
      </c>
      <c r="F41" s="176"/>
      <c r="G41" s="181" t="str">
        <f>IF(ISBLANK($AZ$25),"",$BM$31)</f>
        <v>Borussia 08 Allstars</v>
      </c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2"/>
      <c r="AE41" s="192">
        <f>$BN$31</f>
        <v>3</v>
      </c>
      <c r="AF41" s="193"/>
      <c r="AG41" s="194"/>
      <c r="AH41" s="192">
        <f>$BO$31</f>
        <v>6</v>
      </c>
      <c r="AI41" s="193"/>
      <c r="AJ41" s="194"/>
      <c r="AK41" s="176">
        <f>$BP$31</f>
        <v>7</v>
      </c>
      <c r="AL41" s="176"/>
      <c r="AM41" s="11" t="s">
        <v>18</v>
      </c>
      <c r="AN41" s="176">
        <f>$BR$31</f>
        <v>5</v>
      </c>
      <c r="AO41" s="176"/>
      <c r="AP41" s="177">
        <f>$BS$31</f>
        <v>2</v>
      </c>
      <c r="AQ41" s="178"/>
      <c r="AR41" s="179"/>
      <c r="AS41"/>
      <c r="AT41"/>
      <c r="AU41"/>
      <c r="AV41"/>
      <c r="AW41"/>
      <c r="AX41"/>
      <c r="AY41"/>
      <c r="AZ41"/>
      <c r="BA41"/>
      <c r="BB41"/>
      <c r="BC41" s="50"/>
      <c r="BD41" s="40"/>
      <c r="BE41" s="31"/>
      <c r="BF41" s="34"/>
      <c r="BG41" s="34"/>
      <c r="BH41" s="34"/>
      <c r="BI41" s="31"/>
      <c r="BJ41" s="31"/>
      <c r="BK41" s="35"/>
      <c r="BL41" s="35"/>
      <c r="BM41" s="41"/>
      <c r="BN41" s="42"/>
      <c r="BO41" s="42"/>
      <c r="BP41" s="43"/>
      <c r="BQ41" s="42"/>
      <c r="BR41" s="44"/>
      <c r="BS41" s="31"/>
      <c r="BT41" s="31"/>
      <c r="BU41" s="31"/>
      <c r="BV41" s="58"/>
      <c r="BW41" s="58"/>
      <c r="BX41" s="58"/>
      <c r="BY41" s="58"/>
      <c r="BZ41" s="66"/>
      <c r="CA41" s="66"/>
      <c r="CB41" s="66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</row>
    <row r="42" spans="2:153" s="4" customFormat="1" ht="18" customHeight="1">
      <c r="B42"/>
      <c r="C42"/>
      <c r="D42"/>
      <c r="E42" s="191" t="s">
        <v>10</v>
      </c>
      <c r="F42" s="176"/>
      <c r="G42" s="181" t="str">
        <f>IF(ISBLANK($AZ$25),"",$BM$32)</f>
        <v>FC Quattro Anelli Torino</v>
      </c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2"/>
      <c r="AE42" s="192">
        <f>$BN$32</f>
        <v>3</v>
      </c>
      <c r="AF42" s="193"/>
      <c r="AG42" s="194"/>
      <c r="AH42" s="192">
        <f>$BO$32</f>
        <v>3</v>
      </c>
      <c r="AI42" s="193"/>
      <c r="AJ42" s="194"/>
      <c r="AK42" s="176">
        <f>$BP$32</f>
        <v>7</v>
      </c>
      <c r="AL42" s="176"/>
      <c r="AM42" s="11" t="s">
        <v>18</v>
      </c>
      <c r="AN42" s="176">
        <f>$BR$32</f>
        <v>5</v>
      </c>
      <c r="AO42" s="176"/>
      <c r="AP42" s="177">
        <f>$BS$32</f>
        <v>2</v>
      </c>
      <c r="AQ42" s="178"/>
      <c r="AR42" s="179"/>
      <c r="AS42"/>
      <c r="AT42"/>
      <c r="AU42"/>
      <c r="AV42"/>
      <c r="AW42"/>
      <c r="AX42"/>
      <c r="AY42"/>
      <c r="AZ42"/>
      <c r="BA42"/>
      <c r="BB42"/>
      <c r="BC42" s="50"/>
      <c r="BD42" s="40"/>
      <c r="BE42" s="31"/>
      <c r="BF42" s="34"/>
      <c r="BG42" s="34"/>
      <c r="BH42" s="34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58"/>
      <c r="BW42" s="58"/>
      <c r="BX42" s="58"/>
      <c r="BY42" s="58"/>
      <c r="BZ42" s="66"/>
      <c r="CA42" s="66"/>
      <c r="CB42" s="66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</row>
    <row r="43" spans="5:153" ht="18" customHeight="1" thickBot="1">
      <c r="E43" s="208">
        <v>4</v>
      </c>
      <c r="F43" s="209"/>
      <c r="G43" s="196" t="str">
        <f>IF(ISBLANK($AZ$25),"",$BM$33)</f>
        <v>player land</v>
      </c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7"/>
      <c r="AE43" s="205">
        <f>$BN$33</f>
        <v>3</v>
      </c>
      <c r="AF43" s="206"/>
      <c r="AG43" s="207"/>
      <c r="AH43" s="205">
        <f>$BO$33</f>
        <v>0</v>
      </c>
      <c r="AI43" s="206"/>
      <c r="AJ43" s="207"/>
      <c r="AK43" s="92">
        <f>$BP$33</f>
        <v>2</v>
      </c>
      <c r="AL43" s="92"/>
      <c r="AM43" s="12" t="s">
        <v>18</v>
      </c>
      <c r="AN43" s="92">
        <f>$BR$33</f>
        <v>9</v>
      </c>
      <c r="AO43" s="92"/>
      <c r="AP43" s="188">
        <f>$BS$33</f>
        <v>-7</v>
      </c>
      <c r="AQ43" s="189"/>
      <c r="AR43" s="190"/>
      <c r="BF43" s="34"/>
      <c r="BG43" s="34"/>
      <c r="BH43" s="34"/>
      <c r="CP43" s="68"/>
      <c r="CQ43" s="68"/>
      <c r="CR43" s="68"/>
      <c r="CS43" s="68"/>
      <c r="CT43" s="68"/>
      <c r="CU43" s="68"/>
      <c r="CV43" s="68"/>
      <c r="CW43" s="68"/>
      <c r="CX43" s="68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</row>
    <row r="44" spans="94:120" ht="18" customHeight="1" thickBot="1">
      <c r="CP44" s="68"/>
      <c r="CQ44" s="68"/>
      <c r="CR44" s="68"/>
      <c r="CS44" s="68"/>
      <c r="CT44" s="68"/>
      <c r="CU44" s="68"/>
      <c r="CV44" s="68"/>
      <c r="CW44" s="68"/>
      <c r="CX44" s="68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</row>
    <row r="45" spans="5:120" ht="18" customHeight="1" thickBot="1">
      <c r="E45" s="211" t="s">
        <v>39</v>
      </c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3" t="str">
        <f>AS15</f>
        <v>B</v>
      </c>
      <c r="U45" s="213"/>
      <c r="V45" s="213"/>
      <c r="W45" s="213"/>
      <c r="X45" s="213"/>
      <c r="Y45" s="213"/>
      <c r="Z45" s="213"/>
      <c r="AA45" s="213"/>
      <c r="AB45" s="213"/>
      <c r="AC45" s="213"/>
      <c r="AD45" s="214"/>
      <c r="AE45" s="183" t="s">
        <v>32</v>
      </c>
      <c r="AF45" s="184"/>
      <c r="AG45" s="185"/>
      <c r="AH45" s="183" t="s">
        <v>23</v>
      </c>
      <c r="AI45" s="184"/>
      <c r="AJ45" s="185"/>
      <c r="AK45" s="183" t="s">
        <v>24</v>
      </c>
      <c r="AL45" s="184"/>
      <c r="AM45" s="184"/>
      <c r="AN45" s="184"/>
      <c r="AO45" s="185"/>
      <c r="AP45" s="183" t="s">
        <v>25</v>
      </c>
      <c r="AQ45" s="184"/>
      <c r="AR45" s="185"/>
      <c r="CP45" s="68"/>
      <c r="CQ45" s="68"/>
      <c r="CR45" s="68"/>
      <c r="CS45" s="68"/>
      <c r="CT45" s="68"/>
      <c r="CU45" s="68"/>
      <c r="CV45" s="68"/>
      <c r="CW45" s="68"/>
      <c r="CX45" s="68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</row>
    <row r="46" spans="5:120" ht="18" customHeight="1">
      <c r="E46" s="195" t="s">
        <v>8</v>
      </c>
      <c r="F46" s="88"/>
      <c r="G46" s="186" t="str">
        <f>IF(ISBLANK($AZ$27),"",$BM$37)</f>
        <v>Baltic Hailuoto</v>
      </c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7"/>
      <c r="AE46" s="161">
        <f>$BN$37</f>
        <v>3</v>
      </c>
      <c r="AF46" s="162"/>
      <c r="AG46" s="163"/>
      <c r="AH46" s="161">
        <f>$BO$37</f>
        <v>9</v>
      </c>
      <c r="AI46" s="162"/>
      <c r="AJ46" s="163"/>
      <c r="AK46" s="88">
        <f>$BP$37</f>
        <v>14</v>
      </c>
      <c r="AL46" s="88"/>
      <c r="AM46" s="10" t="s">
        <v>18</v>
      </c>
      <c r="AN46" s="88">
        <f>$BR$37</f>
        <v>0</v>
      </c>
      <c r="AO46" s="88"/>
      <c r="AP46" s="89">
        <f>$BS$37</f>
        <v>14</v>
      </c>
      <c r="AQ46" s="90"/>
      <c r="AR46" s="91"/>
      <c r="CP46" s="68"/>
      <c r="CQ46" s="68"/>
      <c r="CR46" s="68"/>
      <c r="CS46" s="68"/>
      <c r="CT46" s="68"/>
      <c r="CU46" s="68"/>
      <c r="CV46" s="68"/>
      <c r="CW46" s="68"/>
      <c r="CX46" s="68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</row>
    <row r="47" spans="5:102" s="9" customFormat="1" ht="18" customHeight="1">
      <c r="E47" s="191" t="s">
        <v>9</v>
      </c>
      <c r="F47" s="176"/>
      <c r="G47" s="181" t="str">
        <f>IF(ISBLANK($AZ$27),"",$BM$38)</f>
        <v>club lindholm</v>
      </c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2"/>
      <c r="AE47" s="192">
        <f>$BN$38</f>
        <v>3</v>
      </c>
      <c r="AF47" s="193"/>
      <c r="AG47" s="194"/>
      <c r="AH47" s="192">
        <f>$BO$38</f>
        <v>6</v>
      </c>
      <c r="AI47" s="193"/>
      <c r="AJ47" s="194"/>
      <c r="AK47" s="176">
        <f>$BP$38</f>
        <v>5</v>
      </c>
      <c r="AL47" s="176"/>
      <c r="AM47" s="11" t="s">
        <v>18</v>
      </c>
      <c r="AN47" s="176">
        <f>$BR$38</f>
        <v>6</v>
      </c>
      <c r="AO47" s="176"/>
      <c r="AP47" s="177">
        <f>$BS$38</f>
        <v>-1</v>
      </c>
      <c r="AQ47" s="178"/>
      <c r="AR47" s="179"/>
      <c r="BC47" s="76"/>
      <c r="BD47" s="76"/>
      <c r="BE47" s="59"/>
      <c r="BF47" s="59"/>
      <c r="BG47" s="59"/>
      <c r="BH47" s="59"/>
      <c r="BI47" s="59"/>
      <c r="BJ47" s="59"/>
      <c r="BK47" s="59"/>
      <c r="BL47" s="59"/>
      <c r="BM47" s="60"/>
      <c r="BN47" s="60"/>
      <c r="BO47" s="60"/>
      <c r="BP47" s="60"/>
      <c r="BQ47" s="60"/>
      <c r="BR47" s="60"/>
      <c r="BS47" s="60"/>
      <c r="BT47" s="60"/>
      <c r="BU47" s="60"/>
      <c r="BV47" s="61"/>
      <c r="BW47" s="61"/>
      <c r="BX47" s="61"/>
      <c r="BY47" s="61"/>
      <c r="BZ47" s="69"/>
      <c r="CA47" s="69"/>
      <c r="CB47" s="69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5:120" ht="18" customHeight="1">
      <c r="E48" s="191" t="s">
        <v>10</v>
      </c>
      <c r="F48" s="176"/>
      <c r="G48" s="181" t="str">
        <f>IF(ISBLANK($AZ$27),"",$BM$39)</f>
        <v>St. Ulrich bei Steyr</v>
      </c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2"/>
      <c r="AE48" s="192">
        <f>$BN$39</f>
        <v>3</v>
      </c>
      <c r="AF48" s="193"/>
      <c r="AG48" s="194"/>
      <c r="AH48" s="192">
        <f>$BO$39</f>
        <v>1</v>
      </c>
      <c r="AI48" s="193"/>
      <c r="AJ48" s="194"/>
      <c r="AK48" s="176">
        <f>$BP$39</f>
        <v>2</v>
      </c>
      <c r="AL48" s="176"/>
      <c r="AM48" s="11" t="s">
        <v>18</v>
      </c>
      <c r="AN48" s="176">
        <f>$BR$39</f>
        <v>6</v>
      </c>
      <c r="AO48" s="176"/>
      <c r="AP48" s="177">
        <f>$BS$39</f>
        <v>-4</v>
      </c>
      <c r="AQ48" s="178"/>
      <c r="AR48" s="179"/>
      <c r="CP48" s="68"/>
      <c r="CQ48" s="68"/>
      <c r="CR48" s="68"/>
      <c r="CS48" s="68"/>
      <c r="CT48" s="68"/>
      <c r="CU48" s="68"/>
      <c r="CV48" s="68"/>
      <c r="CW48" s="68"/>
      <c r="CX48" s="68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</row>
    <row r="49" spans="5:120" ht="18" customHeight="1" thickBot="1">
      <c r="E49" s="208" t="s">
        <v>11</v>
      </c>
      <c r="F49" s="209"/>
      <c r="G49" s="196" t="str">
        <f>IF(ISBLANK($AZ$27),"",$BM$40)</f>
        <v>PS Kemi Kings</v>
      </c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7"/>
      <c r="AE49" s="205">
        <f>$BN$40</f>
        <v>3</v>
      </c>
      <c r="AF49" s="206"/>
      <c r="AG49" s="207"/>
      <c r="AH49" s="205">
        <f>$BO$40</f>
        <v>1</v>
      </c>
      <c r="AI49" s="206"/>
      <c r="AJ49" s="207"/>
      <c r="AK49" s="92">
        <f>$BP$40</f>
        <v>1</v>
      </c>
      <c r="AL49" s="92"/>
      <c r="AM49" s="12" t="s">
        <v>18</v>
      </c>
      <c r="AN49" s="92">
        <f>$BR$40</f>
        <v>10</v>
      </c>
      <c r="AO49" s="92"/>
      <c r="AP49" s="188">
        <f>$BS$40</f>
        <v>-9</v>
      </c>
      <c r="AQ49" s="189"/>
      <c r="AR49" s="190"/>
      <c r="CP49" s="68"/>
      <c r="CQ49" s="68"/>
      <c r="CR49" s="68"/>
      <c r="CS49" s="68"/>
      <c r="CT49" s="68"/>
      <c r="CU49" s="68"/>
      <c r="CV49" s="68"/>
      <c r="CW49" s="68"/>
      <c r="CX49" s="68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</row>
    <row r="50" spans="94:120" ht="18" customHeight="1">
      <c r="CP50" s="68"/>
      <c r="CQ50" s="68"/>
      <c r="CR50" s="68"/>
      <c r="CS50" s="68"/>
      <c r="CT50" s="68"/>
      <c r="CU50" s="68"/>
      <c r="CV50" s="68"/>
      <c r="CW50" s="68"/>
      <c r="CX50" s="68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</row>
    <row r="51" spans="94:120" ht="18" customHeight="1">
      <c r="CP51" s="68"/>
      <c r="CQ51" s="68"/>
      <c r="CR51" s="68"/>
      <c r="CS51" s="68"/>
      <c r="CT51" s="68"/>
      <c r="CU51" s="68"/>
      <c r="CV51" s="68"/>
      <c r="CW51" s="68"/>
      <c r="CX51" s="68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</row>
    <row r="52" spans="94:120" ht="15.75" customHeight="1">
      <c r="CP52" s="68"/>
      <c r="CQ52" s="68"/>
      <c r="CR52" s="68"/>
      <c r="CS52" s="68"/>
      <c r="CT52" s="68"/>
      <c r="CU52" s="68"/>
      <c r="CV52" s="68"/>
      <c r="CW52" s="68"/>
      <c r="CX52" s="68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</row>
    <row r="53" spans="2:120" ht="33">
      <c r="B53" s="215" t="str">
        <f>$A$2</f>
        <v>el presidente presents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CP53" s="68"/>
      <c r="CQ53" s="68"/>
      <c r="CR53" s="68"/>
      <c r="CS53" s="68"/>
      <c r="CT53" s="68"/>
      <c r="CU53" s="68"/>
      <c r="CV53" s="68"/>
      <c r="CW53" s="68"/>
      <c r="CX53" s="68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</row>
    <row r="54" spans="2:120" ht="27">
      <c r="B54" s="210" t="str">
        <f>$A$3</f>
        <v>Carli-Cup 24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CP54" s="68"/>
      <c r="CQ54" s="68"/>
      <c r="CR54" s="68"/>
      <c r="CS54" s="68"/>
      <c r="CT54" s="68"/>
      <c r="CU54" s="68"/>
      <c r="CV54" s="68"/>
      <c r="CW54" s="68"/>
      <c r="CX54" s="68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</row>
    <row r="55" spans="94:120" ht="15.75" customHeight="1">
      <c r="CP55" s="68"/>
      <c r="CQ55" s="68"/>
      <c r="CR55" s="68"/>
      <c r="CS55" s="68"/>
      <c r="CT55" s="68"/>
      <c r="CU55" s="68"/>
      <c r="CV55" s="68"/>
      <c r="CW55" s="68"/>
      <c r="CX55" s="68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</row>
    <row r="56" spans="2:120" ht="12.75">
      <c r="B56" s="1" t="s">
        <v>28</v>
      </c>
      <c r="CP56" s="68"/>
      <c r="CQ56" s="68"/>
      <c r="CR56" s="68"/>
      <c r="CS56" s="68"/>
      <c r="CT56" s="68"/>
      <c r="CU56" s="68"/>
      <c r="CV56" s="68"/>
      <c r="CW56" s="68"/>
      <c r="CX56" s="68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</row>
    <row r="57" spans="94:120" ht="12.75">
      <c r="CP57" s="68"/>
      <c r="CQ57" s="68"/>
      <c r="CR57" s="68"/>
      <c r="CS57" s="68"/>
      <c r="CT57" s="68"/>
      <c r="CU57" s="68"/>
      <c r="CV57" s="68"/>
      <c r="CW57" s="68"/>
      <c r="CX57" s="68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</row>
    <row r="58" spans="1:120" ht="15.75">
      <c r="A58" s="2"/>
      <c r="B58" s="2"/>
      <c r="C58" s="2"/>
      <c r="D58" s="2"/>
      <c r="E58" s="2"/>
      <c r="F58" s="2"/>
      <c r="G58" s="6" t="s">
        <v>2</v>
      </c>
      <c r="H58" s="239">
        <f>($J$35+$X$58)+$X$58</f>
        <v>0.016666666666666666</v>
      </c>
      <c r="I58" s="239"/>
      <c r="J58" s="239"/>
      <c r="K58" s="239"/>
      <c r="L58" s="239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237">
        <v>1</v>
      </c>
      <c r="V58" s="237"/>
      <c r="W58" s="27" t="s">
        <v>33</v>
      </c>
      <c r="X58" s="236">
        <v>0.008333333333333333</v>
      </c>
      <c r="Y58" s="236"/>
      <c r="Z58" s="236"/>
      <c r="AA58" s="236"/>
      <c r="AB58" s="236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236">
        <v>0.001388888888888889</v>
      </c>
      <c r="AM58" s="236"/>
      <c r="AN58" s="236"/>
      <c r="AO58" s="236"/>
      <c r="AP58" s="236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75"/>
      <c r="BD58" s="75"/>
      <c r="CP58" s="68"/>
      <c r="CQ58" s="68"/>
      <c r="CR58" s="68"/>
      <c r="CS58" s="68"/>
      <c r="CT58" s="68"/>
      <c r="CU58" s="68"/>
      <c r="CV58" s="68"/>
      <c r="CW58" s="68"/>
      <c r="CX58" s="68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</row>
    <row r="59" spans="57:102" ht="9.75" customHeight="1" thickBot="1"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/>
      <c r="CQ59"/>
      <c r="CR59"/>
      <c r="CS59"/>
      <c r="CT59"/>
      <c r="CU59"/>
      <c r="CV59"/>
      <c r="CW59"/>
      <c r="CX59"/>
    </row>
    <row r="60" spans="2:55" ht="16.5" thickBot="1">
      <c r="B60" s="164" t="s">
        <v>39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6" t="s">
        <v>40</v>
      </c>
      <c r="Q60" s="166"/>
      <c r="R60" s="166"/>
      <c r="S60" s="166"/>
      <c r="T60" s="166"/>
      <c r="U60" s="166"/>
      <c r="V60" s="166"/>
      <c r="W60" s="166"/>
      <c r="X60" s="166"/>
      <c r="Y60" s="166"/>
      <c r="Z60" s="167"/>
      <c r="AE60" s="168" t="s">
        <v>39</v>
      </c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70" t="s">
        <v>41</v>
      </c>
      <c r="AT60" s="170"/>
      <c r="AU60" s="170"/>
      <c r="AV60" s="170"/>
      <c r="AW60" s="170"/>
      <c r="AX60" s="170"/>
      <c r="AY60" s="170"/>
      <c r="AZ60" s="170"/>
      <c r="BA60" s="170"/>
      <c r="BB60" s="170"/>
      <c r="BC60" s="171"/>
    </row>
    <row r="61" spans="2:55" ht="15">
      <c r="B61" s="172" t="s">
        <v>8</v>
      </c>
      <c r="C61" s="173"/>
      <c r="D61" s="159" t="str">
        <f>IF(ISBLANK($AZ$27),"1. Gruppe A",$G$40)</f>
        <v>Grazer AK</v>
      </c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74"/>
      <c r="Z61" s="175"/>
      <c r="AE61" s="172" t="s">
        <v>8</v>
      </c>
      <c r="AF61" s="173"/>
      <c r="AG61" s="159" t="str">
        <f>IF(ISBLANK($AZ$27),"3. Gruppe A",$G$42)</f>
        <v>FC Quattro Anelli Torino</v>
      </c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74"/>
      <c r="BC61" s="175"/>
    </row>
    <row r="62" spans="2:55" ht="15">
      <c r="B62" s="156" t="s">
        <v>9</v>
      </c>
      <c r="C62" s="157"/>
      <c r="D62" s="158" t="str">
        <f>IF(ISBLANK($AZ$27),"1. Gruppe B",$G$46)</f>
        <v>Baltic Hailuoto</v>
      </c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4"/>
      <c r="Z62" s="155"/>
      <c r="AE62" s="156" t="s">
        <v>9</v>
      </c>
      <c r="AF62" s="157"/>
      <c r="AG62" s="158" t="str">
        <f>IF(ISBLANK($AZ$27),"3. Gruppe B",$G$48)</f>
        <v>St. Ulrich bei Steyr</v>
      </c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4"/>
      <c r="BC62" s="155"/>
    </row>
    <row r="63" spans="2:55" ht="15">
      <c r="B63" s="156" t="s">
        <v>10</v>
      </c>
      <c r="C63" s="157"/>
      <c r="D63" s="158" t="str">
        <f>IF(ISBLANK($AZ$27),"2. Gruppe A",$G$41)</f>
        <v>Borussia 08 Allstars</v>
      </c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4"/>
      <c r="Z63" s="155"/>
      <c r="AE63" s="156" t="s">
        <v>10</v>
      </c>
      <c r="AF63" s="157"/>
      <c r="AG63" s="158" t="str">
        <f>IF(ISBLANK($AZ$27),"4. Gruppe A",$G$43)</f>
        <v>player land</v>
      </c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4"/>
      <c r="BC63" s="155"/>
    </row>
    <row r="64" spans="2:55" ht="15.75" thickBot="1">
      <c r="B64" s="149" t="s">
        <v>11</v>
      </c>
      <c r="C64" s="150"/>
      <c r="D64" s="151" t="str">
        <f>IF(ISBLANK($AZ$27),"2. Gruppe B",$G$47)</f>
        <v>club lindholm</v>
      </c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2"/>
      <c r="Z64" s="153"/>
      <c r="AE64" s="149" t="s">
        <v>11</v>
      </c>
      <c r="AF64" s="150"/>
      <c r="AG64" s="151" t="str">
        <f>IF(ISBLANK($AZ$27),"4. Gruppe B",$G$49)</f>
        <v>PS Kemi Kings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2"/>
      <c r="BC64" s="153"/>
    </row>
    <row r="66" ht="12.75">
      <c r="B66" s="1" t="s">
        <v>42</v>
      </c>
    </row>
    <row r="67" ht="13.5" thickBot="1"/>
    <row r="68" spans="2:71" ht="18" customHeight="1" thickBot="1">
      <c r="B68" s="144" t="s">
        <v>13</v>
      </c>
      <c r="C68" s="145"/>
      <c r="D68" s="146" t="s">
        <v>14</v>
      </c>
      <c r="E68" s="147"/>
      <c r="F68" s="148"/>
      <c r="G68" s="146" t="s">
        <v>34</v>
      </c>
      <c r="H68" s="147"/>
      <c r="I68" s="148"/>
      <c r="J68" s="146" t="s">
        <v>16</v>
      </c>
      <c r="K68" s="147"/>
      <c r="L68" s="147"/>
      <c r="M68" s="147"/>
      <c r="N68" s="148"/>
      <c r="O68" s="146" t="s">
        <v>17</v>
      </c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8"/>
      <c r="AW68" s="146" t="s">
        <v>20</v>
      </c>
      <c r="AX68" s="147"/>
      <c r="AY68" s="147"/>
      <c r="AZ68" s="147"/>
      <c r="BA68" s="148"/>
      <c r="BB68" s="141"/>
      <c r="BC68" s="142"/>
      <c r="BF68" s="32" t="s">
        <v>27</v>
      </c>
      <c r="BG68" s="33"/>
      <c r="BH68" s="33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2:71" ht="18" customHeight="1">
      <c r="B69" s="132">
        <v>13</v>
      </c>
      <c r="C69" s="133"/>
      <c r="D69" s="135" t="s">
        <v>45</v>
      </c>
      <c r="E69" s="135"/>
      <c r="F69" s="135"/>
      <c r="G69" s="143"/>
      <c r="H69" s="143"/>
      <c r="I69" s="143"/>
      <c r="J69" s="134"/>
      <c r="K69" s="134"/>
      <c r="L69" s="134"/>
      <c r="M69" s="134"/>
      <c r="N69" s="115"/>
      <c r="O69" s="126" t="str">
        <f>D61</f>
        <v>Grazer AK</v>
      </c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14" t="s">
        <v>19</v>
      </c>
      <c r="AF69" s="98" t="str">
        <f>D62</f>
        <v>Baltic Hailuoto</v>
      </c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9"/>
      <c r="AW69" s="97">
        <v>12</v>
      </c>
      <c r="AX69" s="95"/>
      <c r="AY69" s="14" t="s">
        <v>18</v>
      </c>
      <c r="AZ69" s="95">
        <v>0</v>
      </c>
      <c r="BA69" s="96"/>
      <c r="BB69" s="113"/>
      <c r="BC69" s="117"/>
      <c r="BF69" s="34">
        <f>IF(ISBLANK(AW69),"0",IF(AW69&gt;AZ69,3,IF(AW69=AZ69,1,0)))</f>
        <v>3</v>
      </c>
      <c r="BG69" s="34" t="s">
        <v>18</v>
      </c>
      <c r="BH69" s="34">
        <f>IF(ISBLANK(AZ69),"0",IF(AZ69&gt;AW69,3,IF(AZ69=AW69,1,0)))</f>
        <v>0</v>
      </c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2:71" ht="18" customHeight="1" thickBot="1">
      <c r="B70" s="127">
        <v>14</v>
      </c>
      <c r="C70" s="128"/>
      <c r="D70" s="118" t="s">
        <v>45</v>
      </c>
      <c r="E70" s="118"/>
      <c r="F70" s="118"/>
      <c r="G70" s="140"/>
      <c r="H70" s="140"/>
      <c r="I70" s="140"/>
      <c r="J70" s="105"/>
      <c r="K70" s="106"/>
      <c r="L70" s="106"/>
      <c r="M70" s="106"/>
      <c r="N70" s="106"/>
      <c r="O70" s="129" t="str">
        <f>D63</f>
        <v>Borussia 08 Allstars</v>
      </c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8" t="s">
        <v>19</v>
      </c>
      <c r="AF70" s="130" t="str">
        <f>D64</f>
        <v>club lindholm</v>
      </c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1"/>
      <c r="AW70" s="85">
        <v>2</v>
      </c>
      <c r="AX70" s="86"/>
      <c r="AY70" s="8" t="s">
        <v>18</v>
      </c>
      <c r="AZ70" s="86">
        <v>1</v>
      </c>
      <c r="BA70" s="87"/>
      <c r="BB70" s="93"/>
      <c r="BC70" s="94"/>
      <c r="BF70" s="34">
        <f aca="true" t="shared" si="2" ref="BF70:BF80">IF(ISBLANK(AW70),"0",IF(AW70&gt;AZ70,3,IF(AW70=AZ70,1,0)))</f>
        <v>3</v>
      </c>
      <c r="BG70" s="34" t="s">
        <v>18</v>
      </c>
      <c r="BH70" s="34">
        <f aca="true" t="shared" si="3" ref="BH70:BH80">IF(ISBLANK(AZ70),"0",IF(AZ70&gt;AW70,3,IF(AZ70=AW70,1,0)))</f>
        <v>0</v>
      </c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2:71" ht="18" customHeight="1">
      <c r="B71" s="132">
        <v>15</v>
      </c>
      <c r="C71" s="133"/>
      <c r="D71" s="112" t="s">
        <v>46</v>
      </c>
      <c r="E71" s="112"/>
      <c r="F71" s="112"/>
      <c r="G71" s="143"/>
      <c r="H71" s="143"/>
      <c r="I71" s="143"/>
      <c r="J71" s="134"/>
      <c r="K71" s="134"/>
      <c r="L71" s="134"/>
      <c r="M71" s="134"/>
      <c r="N71" s="115"/>
      <c r="O71" s="126" t="str">
        <f>AG61</f>
        <v>FC Quattro Anelli Torino</v>
      </c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14" t="s">
        <v>19</v>
      </c>
      <c r="AF71" s="98" t="str">
        <f>AG62</f>
        <v>St. Ulrich bei Steyr</v>
      </c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9"/>
      <c r="AW71" s="97">
        <v>1</v>
      </c>
      <c r="AX71" s="95"/>
      <c r="AY71" s="14" t="s">
        <v>18</v>
      </c>
      <c r="AZ71" s="95">
        <v>0</v>
      </c>
      <c r="BA71" s="96"/>
      <c r="BB71" s="113"/>
      <c r="BC71" s="117"/>
      <c r="BF71" s="34">
        <f t="shared" si="2"/>
        <v>3</v>
      </c>
      <c r="BG71" s="34" t="s">
        <v>18</v>
      </c>
      <c r="BH71" s="34">
        <f t="shared" si="3"/>
        <v>0</v>
      </c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2:71" ht="18" customHeight="1" thickBot="1">
      <c r="B72" s="127">
        <v>16</v>
      </c>
      <c r="C72" s="128"/>
      <c r="D72" s="102" t="s">
        <v>46</v>
      </c>
      <c r="E72" s="102"/>
      <c r="F72" s="103"/>
      <c r="G72" s="136"/>
      <c r="H72" s="136"/>
      <c r="I72" s="137"/>
      <c r="J72" s="105"/>
      <c r="K72" s="106"/>
      <c r="L72" s="106"/>
      <c r="M72" s="106"/>
      <c r="N72" s="106"/>
      <c r="O72" s="138" t="str">
        <f>AG63</f>
        <v>player land</v>
      </c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8" t="s">
        <v>19</v>
      </c>
      <c r="AF72" s="130" t="str">
        <f>AG64</f>
        <v>PS Kemi Kings</v>
      </c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1"/>
      <c r="AW72" s="85">
        <v>1</v>
      </c>
      <c r="AX72" s="86"/>
      <c r="AY72" s="8" t="s">
        <v>18</v>
      </c>
      <c r="AZ72" s="86">
        <v>5</v>
      </c>
      <c r="BA72" s="87"/>
      <c r="BB72" s="93"/>
      <c r="BC72" s="94"/>
      <c r="BF72" s="34">
        <f t="shared" si="2"/>
        <v>0</v>
      </c>
      <c r="BG72" s="34" t="s">
        <v>18</v>
      </c>
      <c r="BH72" s="34">
        <f t="shared" si="3"/>
        <v>3</v>
      </c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2:71" ht="18" customHeight="1">
      <c r="B73" s="132">
        <v>17</v>
      </c>
      <c r="C73" s="133"/>
      <c r="D73" s="135" t="s">
        <v>45</v>
      </c>
      <c r="E73" s="135"/>
      <c r="F73" s="135"/>
      <c r="G73" s="133"/>
      <c r="H73" s="133"/>
      <c r="I73" s="133"/>
      <c r="J73" s="134"/>
      <c r="K73" s="134"/>
      <c r="L73" s="134"/>
      <c r="M73" s="134"/>
      <c r="N73" s="115"/>
      <c r="O73" s="126" t="str">
        <f>D61</f>
        <v>Grazer AK</v>
      </c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14" t="s">
        <v>19</v>
      </c>
      <c r="AF73" s="98" t="str">
        <f>D64</f>
        <v>club lindholm</v>
      </c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9"/>
      <c r="AW73" s="97">
        <v>6</v>
      </c>
      <c r="AX73" s="95"/>
      <c r="AY73" s="14" t="s">
        <v>18</v>
      </c>
      <c r="AZ73" s="95">
        <v>1</v>
      </c>
      <c r="BA73" s="96"/>
      <c r="BB73" s="113"/>
      <c r="BC73" s="117"/>
      <c r="BF73" s="34">
        <f t="shared" si="2"/>
        <v>3</v>
      </c>
      <c r="BG73" s="34" t="s">
        <v>18</v>
      </c>
      <c r="BH73" s="34">
        <f t="shared" si="3"/>
        <v>0</v>
      </c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2:62" ht="18" customHeight="1" thickBot="1">
      <c r="B74" s="127">
        <v>18</v>
      </c>
      <c r="C74" s="128"/>
      <c r="D74" s="118" t="s">
        <v>45</v>
      </c>
      <c r="E74" s="118"/>
      <c r="F74" s="118"/>
      <c r="G74" s="218"/>
      <c r="H74" s="218"/>
      <c r="I74" s="218"/>
      <c r="J74" s="105"/>
      <c r="K74" s="106"/>
      <c r="L74" s="106"/>
      <c r="M74" s="106"/>
      <c r="N74" s="106"/>
      <c r="O74" s="129" t="str">
        <f>D63</f>
        <v>Borussia 08 Allstars</v>
      </c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8" t="s">
        <v>19</v>
      </c>
      <c r="AF74" s="130" t="str">
        <f>D62</f>
        <v>Baltic Hailuoto</v>
      </c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1"/>
      <c r="AW74" s="85">
        <v>6</v>
      </c>
      <c r="AX74" s="86"/>
      <c r="AY74" s="8" t="s">
        <v>18</v>
      </c>
      <c r="AZ74" s="86">
        <v>1</v>
      </c>
      <c r="BA74" s="87"/>
      <c r="BB74" s="93"/>
      <c r="BC74" s="94"/>
      <c r="BF74" s="34">
        <f t="shared" si="2"/>
        <v>3</v>
      </c>
      <c r="BG74" s="34" t="s">
        <v>18</v>
      </c>
      <c r="BH74" s="34">
        <f t="shared" si="3"/>
        <v>0</v>
      </c>
      <c r="BI74" s="31"/>
      <c r="BJ74" s="31"/>
    </row>
    <row r="75" spans="2:71" ht="18" customHeight="1">
      <c r="B75" s="132">
        <v>19</v>
      </c>
      <c r="C75" s="133"/>
      <c r="D75" s="112" t="s">
        <v>46</v>
      </c>
      <c r="E75" s="112"/>
      <c r="F75" s="112"/>
      <c r="G75" s="133"/>
      <c r="H75" s="133"/>
      <c r="I75" s="133"/>
      <c r="J75" s="134"/>
      <c r="K75" s="134"/>
      <c r="L75" s="134"/>
      <c r="M75" s="134"/>
      <c r="N75" s="115"/>
      <c r="O75" s="126" t="str">
        <f>AG61</f>
        <v>FC Quattro Anelli Torino</v>
      </c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14" t="s">
        <v>19</v>
      </c>
      <c r="AF75" s="98" t="str">
        <f>AG64</f>
        <v>PS Kemi Kings</v>
      </c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9"/>
      <c r="AW75" s="97">
        <v>9</v>
      </c>
      <c r="AX75" s="95"/>
      <c r="AY75" s="14" t="s">
        <v>18</v>
      </c>
      <c r="AZ75" s="95">
        <v>0</v>
      </c>
      <c r="BA75" s="96"/>
      <c r="BB75" s="113"/>
      <c r="BC75" s="117"/>
      <c r="BF75" s="34">
        <f t="shared" si="2"/>
        <v>3</v>
      </c>
      <c r="BG75" s="34" t="s">
        <v>18</v>
      </c>
      <c r="BH75" s="34">
        <f t="shared" si="3"/>
        <v>0</v>
      </c>
      <c r="BI75" s="31"/>
      <c r="BJ75" s="31"/>
      <c r="BK75" s="35"/>
      <c r="BL75" s="35"/>
      <c r="BM75" s="36" t="str">
        <f>$D$63</f>
        <v>Borussia 08 Allstars</v>
      </c>
      <c r="BN75" s="37">
        <f>COUNT($AW$70,$AW$74,$AZ$77)</f>
        <v>3</v>
      </c>
      <c r="BO75" s="37">
        <f>SUM($BF$70+$BF$74+$BH$77)</f>
        <v>9</v>
      </c>
      <c r="BP75" s="37">
        <f>SUM($AW$70,$AW$74,$AZ$77)</f>
        <v>10</v>
      </c>
      <c r="BQ75" s="38" t="s">
        <v>18</v>
      </c>
      <c r="BR75" s="37">
        <f>SUM($AZ$70+$AZ$74+$AW$77)</f>
        <v>3</v>
      </c>
      <c r="BS75" s="39">
        <f>SUM(BP75-BR75)</f>
        <v>7</v>
      </c>
    </row>
    <row r="76" spans="2:71" ht="18" customHeight="1" thickBot="1">
      <c r="B76" s="127">
        <v>20</v>
      </c>
      <c r="C76" s="128"/>
      <c r="D76" s="102" t="s">
        <v>46</v>
      </c>
      <c r="E76" s="102"/>
      <c r="F76" s="103"/>
      <c r="G76" s="128"/>
      <c r="H76" s="128"/>
      <c r="I76" s="93"/>
      <c r="J76" s="105"/>
      <c r="K76" s="106"/>
      <c r="L76" s="106"/>
      <c r="M76" s="106"/>
      <c r="N76" s="106"/>
      <c r="O76" s="129" t="str">
        <f>AG63</f>
        <v>player land</v>
      </c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8" t="s">
        <v>19</v>
      </c>
      <c r="AF76" s="130" t="str">
        <f>AG62</f>
        <v>St. Ulrich bei Steyr</v>
      </c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1"/>
      <c r="AW76" s="85">
        <v>2</v>
      </c>
      <c r="AX76" s="86"/>
      <c r="AY76" s="8" t="s">
        <v>18</v>
      </c>
      <c r="AZ76" s="86">
        <v>2</v>
      </c>
      <c r="BA76" s="87"/>
      <c r="BB76" s="93"/>
      <c r="BC76" s="94"/>
      <c r="BF76" s="34">
        <f t="shared" si="2"/>
        <v>1</v>
      </c>
      <c r="BG76" s="34" t="s">
        <v>18</v>
      </c>
      <c r="BH76" s="34">
        <f t="shared" si="3"/>
        <v>1</v>
      </c>
      <c r="BI76" s="31"/>
      <c r="BJ76" s="31"/>
      <c r="BK76" s="35"/>
      <c r="BL76" s="35"/>
      <c r="BM76" s="36" t="str">
        <f>$D$61</f>
        <v>Grazer AK</v>
      </c>
      <c r="BN76" s="37">
        <f>COUNT($AW$69,$AW$73,$AW$77)</f>
        <v>3</v>
      </c>
      <c r="BO76" s="37">
        <f>SUM($BF$69+$BF$73+$BF$77)</f>
        <v>6</v>
      </c>
      <c r="BP76" s="37">
        <f>SUM($AW$69,$AW$73,$AW$77)</f>
        <v>19</v>
      </c>
      <c r="BQ76" s="38" t="s">
        <v>18</v>
      </c>
      <c r="BR76" s="37">
        <f>SUM($AZ$69+$AZ$73+$AZ$77)</f>
        <v>3</v>
      </c>
      <c r="BS76" s="39">
        <f>SUM(BP76-BR76)</f>
        <v>16</v>
      </c>
    </row>
    <row r="77" spans="2:71" ht="18" customHeight="1">
      <c r="B77" s="110">
        <v>21</v>
      </c>
      <c r="C77" s="111"/>
      <c r="D77" s="135" t="s">
        <v>45</v>
      </c>
      <c r="E77" s="135"/>
      <c r="F77" s="135"/>
      <c r="G77" s="113"/>
      <c r="H77" s="114"/>
      <c r="I77" s="111"/>
      <c r="J77" s="115"/>
      <c r="K77" s="116"/>
      <c r="L77" s="116"/>
      <c r="M77" s="116"/>
      <c r="N77" s="116"/>
      <c r="O77" s="126" t="str">
        <f>D61</f>
        <v>Grazer AK</v>
      </c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14" t="s">
        <v>19</v>
      </c>
      <c r="AF77" s="98" t="str">
        <f>D63</f>
        <v>Borussia 08 Allstars</v>
      </c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9"/>
      <c r="AW77" s="97">
        <v>1</v>
      </c>
      <c r="AX77" s="95"/>
      <c r="AY77" s="14" t="s">
        <v>18</v>
      </c>
      <c r="AZ77" s="95">
        <v>2</v>
      </c>
      <c r="BA77" s="96"/>
      <c r="BB77" s="113"/>
      <c r="BC77" s="117"/>
      <c r="BF77" s="34">
        <f t="shared" si="2"/>
        <v>0</v>
      </c>
      <c r="BG77" s="34" t="s">
        <v>18</v>
      </c>
      <c r="BH77" s="34">
        <f t="shared" si="3"/>
        <v>3</v>
      </c>
      <c r="BI77" s="31"/>
      <c r="BJ77" s="31"/>
      <c r="BK77" s="35"/>
      <c r="BL77" s="35"/>
      <c r="BM77" s="36" t="str">
        <f>$D$62</f>
        <v>Baltic Hailuoto</v>
      </c>
      <c r="BN77" s="37">
        <f>COUNT($AZ$69,$AZ$74,$AW$78)</f>
        <v>3</v>
      </c>
      <c r="BO77" s="37">
        <f>SUM($BH$69+$BH$74+$BF$78)</f>
        <v>3</v>
      </c>
      <c r="BP77" s="37">
        <f>SUM($AZ$69,$AZ$74,$AW$78)</f>
        <v>5</v>
      </c>
      <c r="BQ77" s="38" t="s">
        <v>18</v>
      </c>
      <c r="BR77" s="37">
        <f>SUM($AW$69+$AW$74+$AZ$78)</f>
        <v>18</v>
      </c>
      <c r="BS77" s="39">
        <f>SUM(BP77-BR77)</f>
        <v>-13</v>
      </c>
    </row>
    <row r="78" spans="2:71" ht="18" customHeight="1" thickBot="1">
      <c r="B78" s="100">
        <v>22</v>
      </c>
      <c r="C78" s="101"/>
      <c r="D78" s="118" t="s">
        <v>45</v>
      </c>
      <c r="E78" s="118"/>
      <c r="F78" s="118"/>
      <c r="G78" s="93"/>
      <c r="H78" s="104"/>
      <c r="I78" s="101"/>
      <c r="J78" s="105"/>
      <c r="K78" s="106"/>
      <c r="L78" s="106"/>
      <c r="M78" s="106"/>
      <c r="N78" s="106"/>
      <c r="O78" s="129" t="str">
        <f>D62</f>
        <v>Baltic Hailuoto</v>
      </c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8" t="s">
        <v>19</v>
      </c>
      <c r="AF78" s="130" t="str">
        <f>D64</f>
        <v>club lindholm</v>
      </c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1"/>
      <c r="AW78" s="85">
        <v>4</v>
      </c>
      <c r="AX78" s="86"/>
      <c r="AY78" s="8" t="s">
        <v>18</v>
      </c>
      <c r="AZ78" s="86">
        <v>0</v>
      </c>
      <c r="BA78" s="87"/>
      <c r="BB78" s="93"/>
      <c r="BC78" s="94"/>
      <c r="BF78" s="34">
        <f t="shared" si="2"/>
        <v>3</v>
      </c>
      <c r="BG78" s="34" t="s">
        <v>18</v>
      </c>
      <c r="BH78" s="34">
        <f t="shared" si="3"/>
        <v>0</v>
      </c>
      <c r="BI78" s="31"/>
      <c r="BJ78" s="31"/>
      <c r="BK78" s="35"/>
      <c r="BL78" s="35"/>
      <c r="BM78" s="36" t="str">
        <f>$D$64</f>
        <v>club lindholm</v>
      </c>
      <c r="BN78" s="37">
        <f>COUNT($AZ$70,$AZ$73,$AZ$78)</f>
        <v>3</v>
      </c>
      <c r="BO78" s="37">
        <f>SUM($BH$70+$BH$73+$BH$78)</f>
        <v>0</v>
      </c>
      <c r="BP78" s="37">
        <f>SUM($AZ$70,$AZ$73,$AZ$78)</f>
        <v>2</v>
      </c>
      <c r="BQ78" s="38" t="s">
        <v>18</v>
      </c>
      <c r="BR78" s="37">
        <f>SUM($AW$70+$AW$73+$AW$78)</f>
        <v>12</v>
      </c>
      <c r="BS78" s="39">
        <f>SUM(BP78-BR78)</f>
        <v>-10</v>
      </c>
    </row>
    <row r="79" spans="2:71" ht="18" customHeight="1">
      <c r="B79" s="110">
        <v>23</v>
      </c>
      <c r="C79" s="111"/>
      <c r="D79" s="112" t="s">
        <v>46</v>
      </c>
      <c r="E79" s="112"/>
      <c r="F79" s="112"/>
      <c r="G79" s="113"/>
      <c r="H79" s="114"/>
      <c r="I79" s="111"/>
      <c r="J79" s="115"/>
      <c r="K79" s="116"/>
      <c r="L79" s="116"/>
      <c r="M79" s="116"/>
      <c r="N79" s="116"/>
      <c r="O79" s="126" t="str">
        <f>AG61</f>
        <v>FC Quattro Anelli Torino</v>
      </c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14" t="s">
        <v>19</v>
      </c>
      <c r="AF79" s="98" t="str">
        <f>AG63</f>
        <v>player land</v>
      </c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9"/>
      <c r="AW79" s="97">
        <v>5</v>
      </c>
      <c r="AX79" s="95"/>
      <c r="AY79" s="14" t="s">
        <v>18</v>
      </c>
      <c r="AZ79" s="95">
        <v>0</v>
      </c>
      <c r="BA79" s="96"/>
      <c r="BB79" s="113"/>
      <c r="BC79" s="117"/>
      <c r="BF79" s="34">
        <f t="shared" si="2"/>
        <v>3</v>
      </c>
      <c r="BG79" s="34" t="s">
        <v>18</v>
      </c>
      <c r="BH79" s="34">
        <f t="shared" si="3"/>
        <v>0</v>
      </c>
      <c r="BI79" s="31"/>
      <c r="BJ79" s="31"/>
      <c r="BK79" s="35"/>
      <c r="BL79" s="35"/>
      <c r="BM79" s="40"/>
      <c r="BN79" s="40"/>
      <c r="BO79" s="40"/>
      <c r="BP79" s="40"/>
      <c r="BQ79" s="40"/>
      <c r="BR79" s="40"/>
      <c r="BS79" s="39"/>
    </row>
    <row r="80" spans="2:71" ht="18" customHeight="1" thickBot="1">
      <c r="B80" s="100">
        <v>24</v>
      </c>
      <c r="C80" s="101"/>
      <c r="D80" s="102" t="s">
        <v>46</v>
      </c>
      <c r="E80" s="102"/>
      <c r="F80" s="103"/>
      <c r="G80" s="93"/>
      <c r="H80" s="104"/>
      <c r="I80" s="101"/>
      <c r="J80" s="105"/>
      <c r="K80" s="106"/>
      <c r="L80" s="106"/>
      <c r="M80" s="106"/>
      <c r="N80" s="106"/>
      <c r="O80" s="107" t="str">
        <f>AG62</f>
        <v>St. Ulrich bei Steyr</v>
      </c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8" t="s">
        <v>19</v>
      </c>
      <c r="AF80" s="108" t="str">
        <f>AG64</f>
        <v>PS Kemi Kings</v>
      </c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9"/>
      <c r="AW80" s="85">
        <v>3</v>
      </c>
      <c r="AX80" s="86"/>
      <c r="AY80" s="8" t="s">
        <v>18</v>
      </c>
      <c r="AZ80" s="86">
        <v>0</v>
      </c>
      <c r="BA80" s="87"/>
      <c r="BB80" s="93"/>
      <c r="BC80" s="94"/>
      <c r="BF80" s="34">
        <f t="shared" si="2"/>
        <v>3</v>
      </c>
      <c r="BG80" s="34" t="s">
        <v>18</v>
      </c>
      <c r="BH80" s="34">
        <f t="shared" si="3"/>
        <v>0</v>
      </c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9"/>
    </row>
    <row r="81" spans="58:71" ht="18" customHeight="1">
      <c r="BF81" s="34"/>
      <c r="BG81" s="34"/>
      <c r="BH81" s="34"/>
      <c r="BI81" s="31"/>
      <c r="BS81" s="39"/>
    </row>
    <row r="82" spans="2:71" ht="19.5" customHeight="1">
      <c r="B82" s="1" t="s">
        <v>43</v>
      </c>
      <c r="BF82" s="34"/>
      <c r="BG82" s="34"/>
      <c r="BH82" s="34"/>
      <c r="BI82" s="31"/>
      <c r="BJ82" s="31"/>
      <c r="BK82" s="35"/>
      <c r="BL82" s="35"/>
      <c r="BM82" s="36" t="str">
        <f>$AG$61</f>
        <v>FC Quattro Anelli Torino</v>
      </c>
      <c r="BN82" s="37">
        <f>COUNT($AW$71,$AW$75,$AW$79)</f>
        <v>3</v>
      </c>
      <c r="BO82" s="37">
        <f>SUM($BF$71+$BF$75+$BF$79)</f>
        <v>9</v>
      </c>
      <c r="BP82" s="37">
        <f>SUM($AW$71,$AW$75,$AW$79)</f>
        <v>15</v>
      </c>
      <c r="BQ82" s="38" t="s">
        <v>18</v>
      </c>
      <c r="BR82" s="37">
        <f>SUM($AZ$71+$AZ$75+$AZ$79)</f>
        <v>0</v>
      </c>
      <c r="BS82" s="39">
        <f>SUM(BP82-BR82)</f>
        <v>15</v>
      </c>
    </row>
    <row r="83" spans="58:71" ht="18" customHeight="1" thickBot="1">
      <c r="BF83" s="34"/>
      <c r="BG83" s="34"/>
      <c r="BH83" s="34"/>
      <c r="BI83" s="31"/>
      <c r="BJ83" s="31"/>
      <c r="BK83" s="35"/>
      <c r="BL83" s="35"/>
      <c r="BM83" s="36" t="str">
        <f>$AG$62</f>
        <v>St. Ulrich bei Steyr</v>
      </c>
      <c r="BN83" s="37">
        <f>COUNT($AZ$71,$AZ$76,$AW$80)</f>
        <v>3</v>
      </c>
      <c r="BO83" s="37">
        <f>SUM($BH$71+$BH$76+$BF$80)</f>
        <v>4</v>
      </c>
      <c r="BP83" s="37">
        <f>SUM($AZ$71,$AZ$76,$AW$80)</f>
        <v>5</v>
      </c>
      <c r="BQ83" s="38" t="s">
        <v>18</v>
      </c>
      <c r="BR83" s="37">
        <f>SUM($AW$71+$AW$76+$AZ$80)</f>
        <v>3</v>
      </c>
      <c r="BS83" s="39">
        <f>SUM(BP83-BR83)</f>
        <v>2</v>
      </c>
    </row>
    <row r="84" spans="5:71" ht="18" customHeight="1" thickBot="1">
      <c r="E84" s="119" t="s">
        <v>39</v>
      </c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1" t="str">
        <f>P60</f>
        <v>1. bis 4.</v>
      </c>
      <c r="U84" s="121"/>
      <c r="V84" s="121"/>
      <c r="W84" s="121"/>
      <c r="X84" s="121"/>
      <c r="Y84" s="121"/>
      <c r="Z84" s="121"/>
      <c r="AA84" s="121"/>
      <c r="AB84" s="121"/>
      <c r="AC84" s="121"/>
      <c r="AD84" s="122"/>
      <c r="AE84" s="123" t="s">
        <v>32</v>
      </c>
      <c r="AF84" s="124"/>
      <c r="AG84" s="125"/>
      <c r="AH84" s="123" t="s">
        <v>23</v>
      </c>
      <c r="AI84" s="124"/>
      <c r="AJ84" s="125"/>
      <c r="AK84" s="123" t="s">
        <v>24</v>
      </c>
      <c r="AL84" s="124"/>
      <c r="AM84" s="124"/>
      <c r="AN84" s="124"/>
      <c r="AO84" s="125"/>
      <c r="AP84" s="123" t="s">
        <v>25</v>
      </c>
      <c r="AQ84" s="124"/>
      <c r="AR84" s="125"/>
      <c r="BF84" s="34"/>
      <c r="BG84" s="34"/>
      <c r="BH84" s="34"/>
      <c r="BI84" s="31"/>
      <c r="BJ84" s="31"/>
      <c r="BK84" s="35"/>
      <c r="BL84" s="35"/>
      <c r="BM84" s="36" t="str">
        <f>$AG$64</f>
        <v>PS Kemi Kings</v>
      </c>
      <c r="BN84" s="37">
        <f>COUNT($AZ$72,$AZ$75,$AZ$80)</f>
        <v>3</v>
      </c>
      <c r="BO84" s="37">
        <f>SUM($BH$72+$BH$75+$BH$80)</f>
        <v>3</v>
      </c>
      <c r="BP84" s="37">
        <f>SUM($AZ$72,$AZ$75,$AZ$80)</f>
        <v>5</v>
      </c>
      <c r="BQ84" s="38" t="s">
        <v>18</v>
      </c>
      <c r="BR84" s="37">
        <f>SUM($AW$72+$AW$75+$AW$80)</f>
        <v>13</v>
      </c>
      <c r="BS84" s="39">
        <f>SUM(BP84-BR84)</f>
        <v>-8</v>
      </c>
    </row>
    <row r="85" spans="5:71" ht="18" customHeight="1">
      <c r="E85" s="195" t="s">
        <v>8</v>
      </c>
      <c r="F85" s="88"/>
      <c r="G85" s="186" t="str">
        <f>IF(ISBLANK($AZ$79),"",$BM$75)</f>
        <v>Borussia 08 Allstars</v>
      </c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7"/>
      <c r="AE85" s="161">
        <f>$BN$75</f>
        <v>3</v>
      </c>
      <c r="AF85" s="162"/>
      <c r="AG85" s="163"/>
      <c r="AH85" s="161">
        <f>$BO$75</f>
        <v>9</v>
      </c>
      <c r="AI85" s="162"/>
      <c r="AJ85" s="163"/>
      <c r="AK85" s="88">
        <f>$BP$75</f>
        <v>10</v>
      </c>
      <c r="AL85" s="88"/>
      <c r="AM85" s="10" t="s">
        <v>18</v>
      </c>
      <c r="AN85" s="88">
        <f>$BR$75</f>
        <v>3</v>
      </c>
      <c r="AO85" s="88"/>
      <c r="AP85" s="89">
        <f>$BS$75</f>
        <v>7</v>
      </c>
      <c r="AQ85" s="90"/>
      <c r="AR85" s="91"/>
      <c r="BF85" s="34"/>
      <c r="BG85" s="34"/>
      <c r="BH85" s="34"/>
      <c r="BI85" s="31"/>
      <c r="BJ85" s="31"/>
      <c r="BK85" s="35"/>
      <c r="BL85" s="35"/>
      <c r="BM85" s="36" t="str">
        <f>$AG$63</f>
        <v>player land</v>
      </c>
      <c r="BN85" s="37">
        <f>COUNT($AW$72,$AW$76,$AZ$79)</f>
        <v>3</v>
      </c>
      <c r="BO85" s="37">
        <f>SUM($BF$72+$BF$76+$BH$79)</f>
        <v>1</v>
      </c>
      <c r="BP85" s="37">
        <f>SUM($AW$72,$AW$76,$AZ$79)</f>
        <v>3</v>
      </c>
      <c r="BQ85" s="38" t="s">
        <v>18</v>
      </c>
      <c r="BR85" s="37">
        <f>SUM($AZ$72+$AZ$76+$AW$79)</f>
        <v>12</v>
      </c>
      <c r="BS85" s="39">
        <f>SUM(BP85-BR85)</f>
        <v>-9</v>
      </c>
    </row>
    <row r="86" spans="5:44" ht="18" customHeight="1">
      <c r="E86" s="191" t="s">
        <v>9</v>
      </c>
      <c r="F86" s="176"/>
      <c r="G86" s="181" t="str">
        <f>IF(ISBLANK($AZ$79),"",$BM$76)</f>
        <v>Grazer AK</v>
      </c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2"/>
      <c r="AE86" s="192">
        <f>$BN$76</f>
        <v>3</v>
      </c>
      <c r="AF86" s="193"/>
      <c r="AG86" s="194"/>
      <c r="AH86" s="192">
        <f>$BO$76</f>
        <v>6</v>
      </c>
      <c r="AI86" s="193"/>
      <c r="AJ86" s="194"/>
      <c r="AK86" s="176">
        <f>$BP$76</f>
        <v>19</v>
      </c>
      <c r="AL86" s="176"/>
      <c r="AM86" s="11" t="s">
        <v>18</v>
      </c>
      <c r="AN86" s="176">
        <f>$BR$76</f>
        <v>3</v>
      </c>
      <c r="AO86" s="176"/>
      <c r="AP86" s="177">
        <f>$BS$76</f>
        <v>16</v>
      </c>
      <c r="AQ86" s="178"/>
      <c r="AR86" s="179"/>
    </row>
    <row r="87" spans="5:44" ht="18" customHeight="1">
      <c r="E87" s="191" t="s">
        <v>10</v>
      </c>
      <c r="F87" s="176"/>
      <c r="G87" s="181" t="str">
        <f>IF(ISBLANK($AZ$79),"",$BM$77)</f>
        <v>Baltic Hailuoto</v>
      </c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2"/>
      <c r="AE87" s="192">
        <f>$BN$77</f>
        <v>3</v>
      </c>
      <c r="AF87" s="193"/>
      <c r="AG87" s="194"/>
      <c r="AH87" s="192">
        <f>$BO$77</f>
        <v>3</v>
      </c>
      <c r="AI87" s="193"/>
      <c r="AJ87" s="194"/>
      <c r="AK87" s="176">
        <f>$BP$77</f>
        <v>5</v>
      </c>
      <c r="AL87" s="176"/>
      <c r="AM87" s="11" t="s">
        <v>18</v>
      </c>
      <c r="AN87" s="176">
        <f>$BR$77</f>
        <v>18</v>
      </c>
      <c r="AO87" s="176"/>
      <c r="AP87" s="177">
        <f>$BS$77</f>
        <v>-13</v>
      </c>
      <c r="AQ87" s="178"/>
      <c r="AR87" s="179"/>
    </row>
    <row r="88" spans="5:44" ht="18" customHeight="1" thickBot="1">
      <c r="E88" s="208">
        <v>4</v>
      </c>
      <c r="F88" s="209"/>
      <c r="G88" s="196" t="str">
        <f>IF(ISBLANK($AZ$79),"",$BM$78)</f>
        <v>club lindholm</v>
      </c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7"/>
      <c r="AE88" s="205">
        <f>$BN$78</f>
        <v>3</v>
      </c>
      <c r="AF88" s="206"/>
      <c r="AG88" s="207"/>
      <c r="AH88" s="205">
        <f>$BO$78</f>
        <v>0</v>
      </c>
      <c r="AI88" s="206"/>
      <c r="AJ88" s="207"/>
      <c r="AK88" s="92">
        <f>$BP$78</f>
        <v>2</v>
      </c>
      <c r="AL88" s="92"/>
      <c r="AM88" s="12" t="s">
        <v>18</v>
      </c>
      <c r="AN88" s="92">
        <f>$BR$78</f>
        <v>12</v>
      </c>
      <c r="AO88" s="92"/>
      <c r="AP88" s="188">
        <f>$BS$78</f>
        <v>-10</v>
      </c>
      <c r="AQ88" s="189"/>
      <c r="AR88" s="190"/>
    </row>
    <row r="89" ht="30" customHeight="1" thickBot="1"/>
    <row r="90" spans="5:44" ht="18" customHeight="1" thickBot="1">
      <c r="E90" s="249" t="s">
        <v>39</v>
      </c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1" t="str">
        <f>AS60</f>
        <v>5. - 8.</v>
      </c>
      <c r="U90" s="251"/>
      <c r="V90" s="251"/>
      <c r="W90" s="251"/>
      <c r="X90" s="251"/>
      <c r="Y90" s="251"/>
      <c r="Z90" s="251"/>
      <c r="AA90" s="251"/>
      <c r="AB90" s="251"/>
      <c r="AC90" s="251"/>
      <c r="AD90" s="252"/>
      <c r="AE90" s="246" t="s">
        <v>32</v>
      </c>
      <c r="AF90" s="247"/>
      <c r="AG90" s="248"/>
      <c r="AH90" s="246" t="s">
        <v>23</v>
      </c>
      <c r="AI90" s="247"/>
      <c r="AJ90" s="248"/>
      <c r="AK90" s="246" t="s">
        <v>24</v>
      </c>
      <c r="AL90" s="247"/>
      <c r="AM90" s="247"/>
      <c r="AN90" s="247"/>
      <c r="AO90" s="248"/>
      <c r="AP90" s="246" t="s">
        <v>25</v>
      </c>
      <c r="AQ90" s="247"/>
      <c r="AR90" s="248"/>
    </row>
    <row r="91" spans="5:44" ht="18" customHeight="1">
      <c r="E91" s="195" t="s">
        <v>8</v>
      </c>
      <c r="F91" s="88"/>
      <c r="G91" s="186" t="str">
        <f>IF(ISBLANK($AZ$80),"",$BM$82)</f>
        <v>FC Quattro Anelli Torino</v>
      </c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7"/>
      <c r="AE91" s="161">
        <f>$BN$82</f>
        <v>3</v>
      </c>
      <c r="AF91" s="162"/>
      <c r="AG91" s="163"/>
      <c r="AH91" s="161">
        <f>$BO$82</f>
        <v>9</v>
      </c>
      <c r="AI91" s="162"/>
      <c r="AJ91" s="163"/>
      <c r="AK91" s="88">
        <f>$BP$82</f>
        <v>15</v>
      </c>
      <c r="AL91" s="88"/>
      <c r="AM91" s="10" t="s">
        <v>18</v>
      </c>
      <c r="AN91" s="88">
        <f>$BR$82</f>
        <v>0</v>
      </c>
      <c r="AO91" s="88"/>
      <c r="AP91" s="89">
        <f>$BS$82</f>
        <v>15</v>
      </c>
      <c r="AQ91" s="90"/>
      <c r="AR91" s="91"/>
    </row>
    <row r="92" spans="2:44" ht="18" customHeight="1">
      <c r="B92" s="9"/>
      <c r="C92" s="9"/>
      <c r="D92" s="9"/>
      <c r="E92" s="191" t="s">
        <v>9</v>
      </c>
      <c r="F92" s="176"/>
      <c r="G92" s="181" t="str">
        <f>IF(ISBLANK($AZ$80),"",$BM$83)</f>
        <v>St. Ulrich bei Steyr</v>
      </c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2"/>
      <c r="AE92" s="192">
        <f>$BN$83</f>
        <v>3</v>
      </c>
      <c r="AF92" s="193"/>
      <c r="AG92" s="194"/>
      <c r="AH92" s="192">
        <f>$BO$83</f>
        <v>4</v>
      </c>
      <c r="AI92" s="193"/>
      <c r="AJ92" s="194"/>
      <c r="AK92" s="176">
        <f>$BP$83</f>
        <v>5</v>
      </c>
      <c r="AL92" s="176"/>
      <c r="AM92" s="11" t="s">
        <v>18</v>
      </c>
      <c r="AN92" s="176">
        <f>$BR$83</f>
        <v>3</v>
      </c>
      <c r="AO92" s="176"/>
      <c r="AP92" s="177">
        <f>$BS$83</f>
        <v>2</v>
      </c>
      <c r="AQ92" s="178"/>
      <c r="AR92" s="179"/>
    </row>
    <row r="93" spans="5:44" ht="18" customHeight="1">
      <c r="E93" s="191" t="s">
        <v>10</v>
      </c>
      <c r="F93" s="176"/>
      <c r="G93" s="181" t="str">
        <f>IF(ISBLANK($AZ$80),"",$BM$84)</f>
        <v>PS Kemi Kings</v>
      </c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2"/>
      <c r="AE93" s="192">
        <f>$BN$84</f>
        <v>3</v>
      </c>
      <c r="AF93" s="193"/>
      <c r="AG93" s="194"/>
      <c r="AH93" s="192">
        <f>$BO$84</f>
        <v>3</v>
      </c>
      <c r="AI93" s="193"/>
      <c r="AJ93" s="194"/>
      <c r="AK93" s="176">
        <f>$BP$84</f>
        <v>5</v>
      </c>
      <c r="AL93" s="176"/>
      <c r="AM93" s="11" t="s">
        <v>18</v>
      </c>
      <c r="AN93" s="176">
        <f>$BR$84</f>
        <v>13</v>
      </c>
      <c r="AO93" s="176"/>
      <c r="AP93" s="177">
        <f>$BS$84</f>
        <v>-8</v>
      </c>
      <c r="AQ93" s="178"/>
      <c r="AR93" s="179"/>
    </row>
    <row r="94" spans="5:44" ht="18" customHeight="1" thickBot="1">
      <c r="E94" s="208" t="s">
        <v>11</v>
      </c>
      <c r="F94" s="209"/>
      <c r="G94" s="196" t="str">
        <f>IF(ISBLANK($AZ$80),"",$BM$85)</f>
        <v>player land</v>
      </c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7"/>
      <c r="AE94" s="205">
        <f>$BN$85</f>
        <v>3</v>
      </c>
      <c r="AF94" s="206"/>
      <c r="AG94" s="207"/>
      <c r="AH94" s="205">
        <f>$BO$85</f>
        <v>1</v>
      </c>
      <c r="AI94" s="206"/>
      <c r="AJ94" s="207"/>
      <c r="AK94" s="92">
        <f>$BP$85</f>
        <v>3</v>
      </c>
      <c r="AL94" s="92"/>
      <c r="AM94" s="12" t="s">
        <v>18</v>
      </c>
      <c r="AN94" s="92">
        <f>$BR$85</f>
        <v>12</v>
      </c>
      <c r="AO94" s="92"/>
      <c r="AP94" s="188">
        <f>$BS$85</f>
        <v>-9</v>
      </c>
      <c r="AQ94" s="189"/>
      <c r="AR94" s="190"/>
    </row>
    <row r="95" ht="42.75" customHeight="1"/>
    <row r="96" ht="20.25" customHeight="1">
      <c r="B96" s="1" t="s">
        <v>44</v>
      </c>
    </row>
    <row r="97" ht="9.75" customHeight="1" thickBot="1"/>
    <row r="98" spans="9:48" ht="22.5" customHeight="1">
      <c r="I98" s="253" t="s">
        <v>8</v>
      </c>
      <c r="J98" s="254"/>
      <c r="K98" s="254"/>
      <c r="L98" s="15"/>
      <c r="M98" s="255" t="str">
        <f>G85</f>
        <v>Borussia 08 Allstars</v>
      </c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6"/>
    </row>
    <row r="99" spans="9:48" ht="22.5" customHeight="1">
      <c r="I99" s="257" t="s">
        <v>9</v>
      </c>
      <c r="J99" s="258"/>
      <c r="K99" s="258"/>
      <c r="L99" s="17"/>
      <c r="M99" s="259" t="str">
        <f>G86</f>
        <v>Grazer AK</v>
      </c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60"/>
    </row>
    <row r="100" spans="9:48" ht="22.5" customHeight="1">
      <c r="I100" s="77" t="s">
        <v>10</v>
      </c>
      <c r="J100" s="78"/>
      <c r="K100" s="78"/>
      <c r="L100" s="16"/>
      <c r="M100" s="259" t="str">
        <f>G87</f>
        <v>Baltic Hailuoto</v>
      </c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60"/>
    </row>
    <row r="101" spans="9:48" ht="22.5" customHeight="1">
      <c r="I101" s="257" t="s">
        <v>11</v>
      </c>
      <c r="J101" s="258"/>
      <c r="K101" s="258"/>
      <c r="L101" s="17"/>
      <c r="M101" s="259" t="str">
        <f>G88</f>
        <v>club lindholm</v>
      </c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60"/>
    </row>
    <row r="102" spans="9:48" ht="22.5" customHeight="1">
      <c r="I102" s="77" t="s">
        <v>12</v>
      </c>
      <c r="J102" s="78"/>
      <c r="K102" s="78"/>
      <c r="L102" s="16"/>
      <c r="M102" s="79" t="str">
        <f>G91</f>
        <v>FC Quattro Anelli Torino</v>
      </c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80"/>
    </row>
    <row r="103" spans="9:48" ht="22.5" customHeight="1">
      <c r="I103" s="257" t="s">
        <v>29</v>
      </c>
      <c r="J103" s="258"/>
      <c r="K103" s="258"/>
      <c r="L103" s="17"/>
      <c r="M103" s="259" t="str">
        <f>G92</f>
        <v>St. Ulrich bei Steyr</v>
      </c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60"/>
    </row>
    <row r="104" spans="9:48" ht="22.5" customHeight="1">
      <c r="I104" s="77" t="s">
        <v>30</v>
      </c>
      <c r="J104" s="78"/>
      <c r="K104" s="78"/>
      <c r="L104" s="16"/>
      <c r="M104" s="79" t="str">
        <f>G93</f>
        <v>PS Kemi Kings</v>
      </c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80"/>
    </row>
    <row r="105" spans="9:48" ht="22.5" customHeight="1" thickBot="1">
      <c r="I105" s="81" t="s">
        <v>31</v>
      </c>
      <c r="J105" s="82"/>
      <c r="K105" s="82"/>
      <c r="L105" s="18"/>
      <c r="M105" s="83" t="str">
        <f>G94</f>
        <v>player land</v>
      </c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4"/>
    </row>
    <row r="106" ht="22.5" customHeight="1"/>
  </sheetData>
  <sheetProtection/>
  <mergeCells count="456">
    <mergeCell ref="P15:Z15"/>
    <mergeCell ref="E39:S39"/>
    <mergeCell ref="T39:AD39"/>
    <mergeCell ref="I103:K103"/>
    <mergeCell ref="M103:AV103"/>
    <mergeCell ref="I100:K100"/>
    <mergeCell ref="M100:AV100"/>
    <mergeCell ref="I101:K101"/>
    <mergeCell ref="M101:AV101"/>
    <mergeCell ref="I102:K102"/>
    <mergeCell ref="M102:AV102"/>
    <mergeCell ref="BB77:BC77"/>
    <mergeCell ref="AN94:AO94"/>
    <mergeCell ref="AP94:AR94"/>
    <mergeCell ref="I98:K98"/>
    <mergeCell ref="M98:AV98"/>
    <mergeCell ref="I99:K99"/>
    <mergeCell ref="M99:AV99"/>
    <mergeCell ref="AP92:AR92"/>
    <mergeCell ref="AP93:AR93"/>
    <mergeCell ref="B73:C73"/>
    <mergeCell ref="J73:N73"/>
    <mergeCell ref="BB73:BC73"/>
    <mergeCell ref="O75:AD75"/>
    <mergeCell ref="AF75:AV75"/>
    <mergeCell ref="E94:F94"/>
    <mergeCell ref="G94:AD94"/>
    <mergeCell ref="AE94:AG94"/>
    <mergeCell ref="AH94:AJ94"/>
    <mergeCell ref="AK94:AL94"/>
    <mergeCell ref="E93:F93"/>
    <mergeCell ref="G93:AD93"/>
    <mergeCell ref="AE93:AG93"/>
    <mergeCell ref="AH93:AJ93"/>
    <mergeCell ref="AK93:AL93"/>
    <mergeCell ref="AN93:AO93"/>
    <mergeCell ref="E92:F92"/>
    <mergeCell ref="G92:AD92"/>
    <mergeCell ref="AE92:AG92"/>
    <mergeCell ref="AH92:AJ92"/>
    <mergeCell ref="AK92:AL92"/>
    <mergeCell ref="AN92:AO92"/>
    <mergeCell ref="AE91:AG91"/>
    <mergeCell ref="AH91:AJ91"/>
    <mergeCell ref="AK91:AL91"/>
    <mergeCell ref="AN91:AO91"/>
    <mergeCell ref="O78:AD78"/>
    <mergeCell ref="AF78:AV78"/>
    <mergeCell ref="O79:AD79"/>
    <mergeCell ref="AF79:AV79"/>
    <mergeCell ref="AP91:AR91"/>
    <mergeCell ref="AP88:AR88"/>
    <mergeCell ref="B74:C74"/>
    <mergeCell ref="D74:F74"/>
    <mergeCell ref="G74:I74"/>
    <mergeCell ref="J74:N74"/>
    <mergeCell ref="E91:F91"/>
    <mergeCell ref="G91:AD91"/>
    <mergeCell ref="E90:S90"/>
    <mergeCell ref="T90:AD90"/>
    <mergeCell ref="E85:F85"/>
    <mergeCell ref="G85:AD85"/>
    <mergeCell ref="AE90:AG90"/>
    <mergeCell ref="AH90:AJ90"/>
    <mergeCell ref="AK90:AO90"/>
    <mergeCell ref="AP90:AR90"/>
    <mergeCell ref="X58:AB58"/>
    <mergeCell ref="AL58:AP58"/>
    <mergeCell ref="G86:AD86"/>
    <mergeCell ref="AE86:AG86"/>
    <mergeCell ref="AH86:AJ86"/>
    <mergeCell ref="AK86:AL86"/>
    <mergeCell ref="H58:L58"/>
    <mergeCell ref="U58:V58"/>
    <mergeCell ref="AP87:AR87"/>
    <mergeCell ref="E88:F88"/>
    <mergeCell ref="G88:AD88"/>
    <mergeCell ref="AE88:AG88"/>
    <mergeCell ref="AH88:AJ88"/>
    <mergeCell ref="AK88:AL88"/>
    <mergeCell ref="AN87:AO87"/>
    <mergeCell ref="E86:F86"/>
    <mergeCell ref="BB18:BC18"/>
    <mergeCell ref="AG19:BA19"/>
    <mergeCell ref="BB19:BC19"/>
    <mergeCell ref="BB17:BC17"/>
    <mergeCell ref="BB24:BC24"/>
    <mergeCell ref="AW24:AX24"/>
    <mergeCell ref="AZ24:BA24"/>
    <mergeCell ref="AG18:BA18"/>
    <mergeCell ref="AF24:AV24"/>
    <mergeCell ref="AE18:AF18"/>
    <mergeCell ref="B8:AM8"/>
    <mergeCell ref="X10:AB10"/>
    <mergeCell ref="H10:L10"/>
    <mergeCell ref="AE15:AR15"/>
    <mergeCell ref="AS15:BC15"/>
    <mergeCell ref="AE16:AF16"/>
    <mergeCell ref="Y16:Z16"/>
    <mergeCell ref="B16:C16"/>
    <mergeCell ref="BB16:BC16"/>
    <mergeCell ref="B15:O15"/>
    <mergeCell ref="G25:I25"/>
    <mergeCell ref="AW25:AX25"/>
    <mergeCell ref="M6:T6"/>
    <mergeCell ref="Y6:AF6"/>
    <mergeCell ref="D17:X17"/>
    <mergeCell ref="AG16:BA16"/>
    <mergeCell ref="AL10:AP10"/>
    <mergeCell ref="AE17:AF17"/>
    <mergeCell ref="U10:V10"/>
    <mergeCell ref="O24:AD24"/>
    <mergeCell ref="D19:X19"/>
    <mergeCell ref="Y18:Z18"/>
    <mergeCell ref="Y19:Z19"/>
    <mergeCell ref="D16:X16"/>
    <mergeCell ref="B25:C25"/>
    <mergeCell ref="O25:AD25"/>
    <mergeCell ref="B18:C18"/>
    <mergeCell ref="B19:C19"/>
    <mergeCell ref="B17:C17"/>
    <mergeCell ref="B24:C24"/>
    <mergeCell ref="AF25:AV25"/>
    <mergeCell ref="J25:N25"/>
    <mergeCell ref="D25:F25"/>
    <mergeCell ref="G23:I23"/>
    <mergeCell ref="D23:F23"/>
    <mergeCell ref="AG17:BA17"/>
    <mergeCell ref="D18:X18"/>
    <mergeCell ref="O23:AV23"/>
    <mergeCell ref="Y17:Z17"/>
    <mergeCell ref="AE19:AF19"/>
    <mergeCell ref="B28:C28"/>
    <mergeCell ref="D28:F28"/>
    <mergeCell ref="G28:I28"/>
    <mergeCell ref="BB23:BC23"/>
    <mergeCell ref="AW23:BA23"/>
    <mergeCell ref="J23:N23"/>
    <mergeCell ref="B26:C26"/>
    <mergeCell ref="AZ25:BA25"/>
    <mergeCell ref="BB25:BC25"/>
    <mergeCell ref="B23:C23"/>
    <mergeCell ref="D24:F24"/>
    <mergeCell ref="G24:I24"/>
    <mergeCell ref="J24:N24"/>
    <mergeCell ref="B29:C29"/>
    <mergeCell ref="B34:C34"/>
    <mergeCell ref="G30:I30"/>
    <mergeCell ref="G32:I32"/>
    <mergeCell ref="G31:I31"/>
    <mergeCell ref="B27:C27"/>
    <mergeCell ref="B30:C30"/>
    <mergeCell ref="B31:C31"/>
    <mergeCell ref="B32:C32"/>
    <mergeCell ref="B33:C33"/>
    <mergeCell ref="D30:F30"/>
    <mergeCell ref="D32:F32"/>
    <mergeCell ref="D31:F31"/>
    <mergeCell ref="D33:F33"/>
    <mergeCell ref="BB27:BC27"/>
    <mergeCell ref="D26:F26"/>
    <mergeCell ref="G26:I26"/>
    <mergeCell ref="O26:AD26"/>
    <mergeCell ref="AF26:AV26"/>
    <mergeCell ref="AW26:AX26"/>
    <mergeCell ref="AZ26:BA26"/>
    <mergeCell ref="J26:N26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O28:AD28"/>
    <mergeCell ref="AF28:AV28"/>
    <mergeCell ref="AW28:AX28"/>
    <mergeCell ref="D29:F29"/>
    <mergeCell ref="G29:I29"/>
    <mergeCell ref="J29:N29"/>
    <mergeCell ref="O29:AD29"/>
    <mergeCell ref="J28:N28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F29:AV29"/>
    <mergeCell ref="AW29:AX29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AF33:AV33"/>
    <mergeCell ref="AW33:AX33"/>
    <mergeCell ref="J32:N32"/>
    <mergeCell ref="O32:AD32"/>
    <mergeCell ref="AF32:AV32"/>
    <mergeCell ref="AW32:AX32"/>
    <mergeCell ref="G33:I33"/>
    <mergeCell ref="J33:N33"/>
    <mergeCell ref="O33:AD33"/>
    <mergeCell ref="AZ33:BA33"/>
    <mergeCell ref="BB33:BC33"/>
    <mergeCell ref="D34:F34"/>
    <mergeCell ref="G34:I34"/>
    <mergeCell ref="J34:N34"/>
    <mergeCell ref="O34:AD34"/>
    <mergeCell ref="AF34:AV34"/>
    <mergeCell ref="B35:C35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E49:F49"/>
    <mergeCell ref="B54:BC54"/>
    <mergeCell ref="E43:F43"/>
    <mergeCell ref="AH49:AJ49"/>
    <mergeCell ref="G49:AD49"/>
    <mergeCell ref="AP47:AR47"/>
    <mergeCell ref="E45:S45"/>
    <mergeCell ref="T45:AD45"/>
    <mergeCell ref="AP46:AR46"/>
    <mergeCell ref="B53:BC53"/>
    <mergeCell ref="AH48:AJ48"/>
    <mergeCell ref="G48:AD48"/>
    <mergeCell ref="E46:F46"/>
    <mergeCell ref="AE48:AG48"/>
    <mergeCell ref="AH43:AJ43"/>
    <mergeCell ref="AE43:AG43"/>
    <mergeCell ref="AE45:AG45"/>
    <mergeCell ref="E47:F47"/>
    <mergeCell ref="G47:AD47"/>
    <mergeCell ref="E48:F48"/>
    <mergeCell ref="AE49:AG49"/>
    <mergeCell ref="AN49:AO49"/>
    <mergeCell ref="AP43:AR43"/>
    <mergeCell ref="J35:N35"/>
    <mergeCell ref="O35:AD35"/>
    <mergeCell ref="AF35:AV35"/>
    <mergeCell ref="AN41:AO41"/>
    <mergeCell ref="AP48:AR48"/>
    <mergeCell ref="AP42:AR42"/>
    <mergeCell ref="AH47:AJ47"/>
    <mergeCell ref="A2:AP2"/>
    <mergeCell ref="A3:AP3"/>
    <mergeCell ref="A4:AP4"/>
    <mergeCell ref="AE40:AG40"/>
    <mergeCell ref="AH40:AJ40"/>
    <mergeCell ref="AE47:AG47"/>
    <mergeCell ref="AK40:AL40"/>
    <mergeCell ref="AH39:AJ39"/>
    <mergeCell ref="AK39:AO39"/>
    <mergeCell ref="AP39:AR39"/>
    <mergeCell ref="AN42:AO42"/>
    <mergeCell ref="AE39:AG39"/>
    <mergeCell ref="AH41:AJ41"/>
    <mergeCell ref="AK41:AL41"/>
    <mergeCell ref="AP40:AR40"/>
    <mergeCell ref="AN40:AO40"/>
    <mergeCell ref="AE46:AG46"/>
    <mergeCell ref="AH46:AJ46"/>
    <mergeCell ref="AE42:AG42"/>
    <mergeCell ref="AH42:AJ42"/>
    <mergeCell ref="AK42:AL42"/>
    <mergeCell ref="E40:F40"/>
    <mergeCell ref="E42:F42"/>
    <mergeCell ref="E41:F41"/>
    <mergeCell ref="G43:AD43"/>
    <mergeCell ref="G42:AD42"/>
    <mergeCell ref="AN43:AO43"/>
    <mergeCell ref="AE41:AG41"/>
    <mergeCell ref="G40:AD40"/>
    <mergeCell ref="AH45:AJ45"/>
    <mergeCell ref="AK45:AO45"/>
    <mergeCell ref="BB69:BC69"/>
    <mergeCell ref="AK47:AL47"/>
    <mergeCell ref="AN47:AO47"/>
    <mergeCell ref="AK46:AL46"/>
    <mergeCell ref="AN46:AO46"/>
    <mergeCell ref="AK48:AL48"/>
    <mergeCell ref="AK49:AL49"/>
    <mergeCell ref="BB61:BC61"/>
    <mergeCell ref="AN48:AO48"/>
    <mergeCell ref="AP49:AR49"/>
    <mergeCell ref="E87:F87"/>
    <mergeCell ref="G87:AD87"/>
    <mergeCell ref="AE87:AG87"/>
    <mergeCell ref="AH87:AJ87"/>
    <mergeCell ref="AK87:AL87"/>
    <mergeCell ref="B70:C70"/>
    <mergeCell ref="AN86:AO86"/>
    <mergeCell ref="AP86:AR86"/>
    <mergeCell ref="AW36:AX36"/>
    <mergeCell ref="AZ36:BA36"/>
    <mergeCell ref="AK43:AL43"/>
    <mergeCell ref="G41:AD41"/>
    <mergeCell ref="AP45:AR45"/>
    <mergeCell ref="G46:AD46"/>
    <mergeCell ref="AP41:AR41"/>
    <mergeCell ref="O71:AD71"/>
    <mergeCell ref="AF71:AV71"/>
    <mergeCell ref="O74:AD74"/>
    <mergeCell ref="AF74:AV74"/>
    <mergeCell ref="D77:F77"/>
    <mergeCell ref="B77:C77"/>
    <mergeCell ref="B71:C71"/>
    <mergeCell ref="D71:F71"/>
    <mergeCell ref="G71:I71"/>
    <mergeCell ref="J71:N71"/>
    <mergeCell ref="AE85:AG85"/>
    <mergeCell ref="AH85:AJ85"/>
    <mergeCell ref="B60:O60"/>
    <mergeCell ref="P60:Z60"/>
    <mergeCell ref="AE60:AR60"/>
    <mergeCell ref="AS60:BC60"/>
    <mergeCell ref="B61:C61"/>
    <mergeCell ref="D61:X61"/>
    <mergeCell ref="Y61:Z61"/>
    <mergeCell ref="AE61:AF61"/>
    <mergeCell ref="AG61:BA61"/>
    <mergeCell ref="B62:C62"/>
    <mergeCell ref="D62:X62"/>
    <mergeCell ref="Y62:Z62"/>
    <mergeCell ref="AE62:AF62"/>
    <mergeCell ref="AG62:BA62"/>
    <mergeCell ref="BB62:BC62"/>
    <mergeCell ref="BB64:BC64"/>
    <mergeCell ref="B63:C63"/>
    <mergeCell ref="D63:X63"/>
    <mergeCell ref="Y63:Z63"/>
    <mergeCell ref="AE63:AF63"/>
    <mergeCell ref="AG63:BA63"/>
    <mergeCell ref="BB63:BC63"/>
    <mergeCell ref="D68:F68"/>
    <mergeCell ref="G68:I68"/>
    <mergeCell ref="J68:N68"/>
    <mergeCell ref="O68:AV68"/>
    <mergeCell ref="AW68:BA68"/>
    <mergeCell ref="B64:C64"/>
    <mergeCell ref="D64:X64"/>
    <mergeCell ref="Y64:Z64"/>
    <mergeCell ref="AE64:AF64"/>
    <mergeCell ref="AG64:BA64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68:C68"/>
    <mergeCell ref="D70:F70"/>
    <mergeCell ref="G70:I70"/>
    <mergeCell ref="J70:N70"/>
    <mergeCell ref="AW70:AX70"/>
    <mergeCell ref="AZ70:BA70"/>
    <mergeCell ref="BB70:BC70"/>
    <mergeCell ref="O70:AD70"/>
    <mergeCell ref="AF70:AV70"/>
    <mergeCell ref="AW71:AX71"/>
    <mergeCell ref="AZ71:BA71"/>
    <mergeCell ref="BB71:BC71"/>
    <mergeCell ref="B72:C72"/>
    <mergeCell ref="D72:F72"/>
    <mergeCell ref="G72:I72"/>
    <mergeCell ref="J72:N72"/>
    <mergeCell ref="O72:AD72"/>
    <mergeCell ref="AF72:AV72"/>
    <mergeCell ref="AW72:AX72"/>
    <mergeCell ref="AZ72:BA72"/>
    <mergeCell ref="BB72:BC72"/>
    <mergeCell ref="D73:F73"/>
    <mergeCell ref="G73:I73"/>
    <mergeCell ref="O73:AD73"/>
    <mergeCell ref="AF73:AV73"/>
    <mergeCell ref="AW73:AX73"/>
    <mergeCell ref="AZ73:BA73"/>
    <mergeCell ref="AW74:AX74"/>
    <mergeCell ref="AZ74:BA74"/>
    <mergeCell ref="BB74:BC74"/>
    <mergeCell ref="B75:C75"/>
    <mergeCell ref="D75:F75"/>
    <mergeCell ref="G75:I75"/>
    <mergeCell ref="J75:N75"/>
    <mergeCell ref="AW75:AX75"/>
    <mergeCell ref="AZ75:BA75"/>
    <mergeCell ref="BB75:BC75"/>
    <mergeCell ref="B76:C76"/>
    <mergeCell ref="D76:F76"/>
    <mergeCell ref="G76:I76"/>
    <mergeCell ref="J76:N76"/>
    <mergeCell ref="O76:AD76"/>
    <mergeCell ref="AF76:AV76"/>
    <mergeCell ref="BB76:BC76"/>
    <mergeCell ref="E84:S84"/>
    <mergeCell ref="T84:AD84"/>
    <mergeCell ref="AE84:AG84"/>
    <mergeCell ref="AH84:AJ84"/>
    <mergeCell ref="AK84:AO84"/>
    <mergeCell ref="AP84:AR84"/>
    <mergeCell ref="O77:AD77"/>
    <mergeCell ref="J77:N77"/>
    <mergeCell ref="G77:I77"/>
    <mergeCell ref="G78:I78"/>
    <mergeCell ref="J78:N78"/>
    <mergeCell ref="AW78:AX78"/>
    <mergeCell ref="AZ78:BA78"/>
    <mergeCell ref="AW76:AX76"/>
    <mergeCell ref="AZ76:BA76"/>
    <mergeCell ref="BB78:BC78"/>
    <mergeCell ref="B79:C79"/>
    <mergeCell ref="D79:F79"/>
    <mergeCell ref="G79:I79"/>
    <mergeCell ref="J79:N79"/>
    <mergeCell ref="AW79:AX79"/>
    <mergeCell ref="AZ79:BA79"/>
    <mergeCell ref="BB79:BC79"/>
    <mergeCell ref="B78:C78"/>
    <mergeCell ref="D78:F78"/>
    <mergeCell ref="BB80:BC80"/>
    <mergeCell ref="AZ77:BA77"/>
    <mergeCell ref="AW77:AX77"/>
    <mergeCell ref="AF77:AV77"/>
    <mergeCell ref="B80:C80"/>
    <mergeCell ref="D80:F80"/>
    <mergeCell ref="G80:I80"/>
    <mergeCell ref="J80:N80"/>
    <mergeCell ref="O80:AD80"/>
    <mergeCell ref="AF80:AV80"/>
    <mergeCell ref="I104:K104"/>
    <mergeCell ref="M104:AV104"/>
    <mergeCell ref="I105:K105"/>
    <mergeCell ref="M105:AV105"/>
    <mergeCell ref="AW80:AX80"/>
    <mergeCell ref="AZ80:BA80"/>
    <mergeCell ref="AK85:AL85"/>
    <mergeCell ref="AN85:AO85"/>
    <mergeCell ref="AP85:AR85"/>
    <mergeCell ref="AN88:AO88"/>
  </mergeCells>
  <conditionalFormatting sqref="AF24:AV24">
    <cfRule type="expression" priority="46" dxfId="2" stopIfTrue="1">
      <formula>AND(AW24&gt;AZ24,AZ24&lt;&gt;"",AW24&lt;&gt;"")</formula>
    </cfRule>
    <cfRule type="expression" priority="47" dxfId="1" stopIfTrue="1">
      <formula>AND(AW24&lt;AZ24,AZ24&lt;&gt;"",AW24&lt;&gt;"")</formula>
    </cfRule>
    <cfRule type="expression" priority="48" dxfId="0" stopIfTrue="1">
      <formula>AND(AW24=AZ24,AZ24&lt;&gt;"",AW24&lt;&gt;"")</formula>
    </cfRule>
  </conditionalFormatting>
  <conditionalFormatting sqref="AF25:AV25">
    <cfRule type="expression" priority="43" dxfId="2" stopIfTrue="1">
      <formula>AND(AW25&gt;AZ25,AZ25&lt;&gt;"",AW25&lt;&gt;"")</formula>
    </cfRule>
    <cfRule type="expression" priority="44" dxfId="1" stopIfTrue="1">
      <formula>AND(AW25&lt;AZ25,AZ25&lt;&gt;"",AW25&lt;&gt;"")</formula>
    </cfRule>
    <cfRule type="expression" priority="45" dxfId="0" stopIfTrue="1">
      <formula>AND(AW25=AZ25,AZ25&lt;&gt;"",AW25&lt;&gt;"")</formula>
    </cfRule>
  </conditionalFormatting>
  <conditionalFormatting sqref="AF26:AV26 AF28:AV28 AF30:AV30 AF32:AV32 AF34:AV34">
    <cfRule type="expression" priority="40" dxfId="2" stopIfTrue="1">
      <formula>AND(AW26&gt;AZ26,AZ26&lt;&gt;"",AW26&lt;&gt;"")</formula>
    </cfRule>
    <cfRule type="expression" priority="41" dxfId="1" stopIfTrue="1">
      <formula>AND(AW26&lt;AZ26,AZ26&lt;&gt;"",AW26&lt;&gt;"")</formula>
    </cfRule>
    <cfRule type="expression" priority="42" dxfId="0" stopIfTrue="1">
      <formula>AND(AW26=AZ26,AZ26&lt;&gt;"",AW26&lt;&gt;"")</formula>
    </cfRule>
  </conditionalFormatting>
  <conditionalFormatting sqref="AF27:AV27 AF29:AV29 AF31:AV31 AF33:AV33 AF35:AV35">
    <cfRule type="expression" priority="37" dxfId="2" stopIfTrue="1">
      <formula>AND(AW27&gt;AZ27,AZ27&lt;&gt;"",AW27&lt;&gt;"")</formula>
    </cfRule>
    <cfRule type="expression" priority="38" dxfId="1" stopIfTrue="1">
      <formula>AND(AW27&lt;AZ27,AZ27&lt;&gt;"",AW27&lt;&gt;"")</formula>
    </cfRule>
    <cfRule type="expression" priority="39" dxfId="0" stopIfTrue="1">
      <formula>AND(AW27=AZ27,AZ27&lt;&gt;"",AW27&lt;&gt;"")</formula>
    </cfRule>
  </conditionalFormatting>
  <conditionalFormatting sqref="O24:AD24">
    <cfRule type="expression" priority="34" dxfId="2" stopIfTrue="1">
      <formula>AND(AW24&lt;AZ24,AZ24&lt;&gt;"",AW24&lt;&gt;"")</formula>
    </cfRule>
    <cfRule type="expression" priority="35" dxfId="1" stopIfTrue="1">
      <formula>AND(AW24&gt;AZ24,AZ24&lt;&gt;"",AW24&lt;&gt;"")</formula>
    </cfRule>
    <cfRule type="expression" priority="36" dxfId="0" stopIfTrue="1">
      <formula>AND(AW24=AZ24,AZ24&lt;&gt;"",AW24&lt;&gt;"")</formula>
    </cfRule>
  </conditionalFormatting>
  <conditionalFormatting sqref="O25:AD25">
    <cfRule type="expression" priority="31" dxfId="2" stopIfTrue="1">
      <formula>AND(AW25&lt;AZ25,AZ25&lt;&gt;"",AW25&lt;&gt;"")</formula>
    </cfRule>
    <cfRule type="expression" priority="32" dxfId="1" stopIfTrue="1">
      <formula>AND(AW25&gt;AZ25,AZ25&lt;&gt;"",AW25&lt;&gt;"")</formula>
    </cfRule>
    <cfRule type="expression" priority="33" dxfId="0" stopIfTrue="1">
      <formula>AND(AW25=AZ25,AZ25&lt;&gt;"",AW25&lt;&gt;"")</formula>
    </cfRule>
  </conditionalFormatting>
  <conditionalFormatting sqref="O26:AD26 O28:AD28 O30:AD30 O32:AD32 O34:AD34">
    <cfRule type="expression" priority="28" dxfId="2" stopIfTrue="1">
      <formula>AND(AW26&lt;AZ26,AZ26&lt;&gt;"",AW26&lt;&gt;"")</formula>
    </cfRule>
    <cfRule type="expression" priority="29" dxfId="1" stopIfTrue="1">
      <formula>AND(AW26&gt;AZ26,AZ26&lt;&gt;"",AW26&lt;&gt;"")</formula>
    </cfRule>
    <cfRule type="expression" priority="30" dxfId="0" stopIfTrue="1">
      <formula>AND(AW26=AZ26,AZ26&lt;&gt;"",AW26&lt;&gt;"")</formula>
    </cfRule>
  </conditionalFormatting>
  <conditionalFormatting sqref="O27:AD27 O29:AD29 O31:AD31 O33:AD33 O35:AD35">
    <cfRule type="expression" priority="25" dxfId="2" stopIfTrue="1">
      <formula>AND(AW27&lt;AZ27,AZ27&lt;&gt;"",AW27&lt;&gt;"")</formula>
    </cfRule>
    <cfRule type="expression" priority="26" dxfId="1" stopIfTrue="1">
      <formula>AND(AW27&gt;AZ27,AZ27&lt;&gt;"",AW27&lt;&gt;"")</formula>
    </cfRule>
    <cfRule type="expression" priority="27" dxfId="0" stopIfTrue="1">
      <formula>AND(AW27=AZ27,AZ27&lt;&gt;"",AW27&lt;&gt;"")</formula>
    </cfRule>
  </conditionalFormatting>
  <conditionalFormatting sqref="AF69:AV69">
    <cfRule type="expression" priority="22" dxfId="2" stopIfTrue="1">
      <formula>AND(AW69&gt;AZ69,AZ69&lt;&gt;"",AW69&lt;&gt;"")</formula>
    </cfRule>
    <cfRule type="expression" priority="23" dxfId="1" stopIfTrue="1">
      <formula>AND(AW69&lt;AZ69,AZ69&lt;&gt;"",AW69&lt;&gt;"")</formula>
    </cfRule>
    <cfRule type="expression" priority="24" dxfId="0" stopIfTrue="1">
      <formula>AND(AW69=AZ69,AZ69&lt;&gt;"",AW69&lt;&gt;"")</formula>
    </cfRule>
  </conditionalFormatting>
  <conditionalFormatting sqref="O69:AD69">
    <cfRule type="expression" priority="19" dxfId="2" stopIfTrue="1">
      <formula>AND(AW69&lt;AZ69,AZ69&lt;&gt;"",AW69&lt;&gt;"")</formula>
    </cfRule>
    <cfRule type="expression" priority="20" dxfId="1" stopIfTrue="1">
      <formula>AND(AW69&gt;AZ69,AZ69&lt;&gt;"",AW69&lt;&gt;"")</formula>
    </cfRule>
    <cfRule type="expression" priority="21" dxfId="0" stopIfTrue="1">
      <formula>AND(AW69=AZ69,AZ69&lt;&gt;"",AW69&lt;&gt;"")</formula>
    </cfRule>
  </conditionalFormatting>
  <conditionalFormatting sqref="AF70:AV70">
    <cfRule type="expression" priority="16" dxfId="2" stopIfTrue="1">
      <formula>AND(AW70&gt;AZ70,AZ70&lt;&gt;"",AW70&lt;&gt;"")</formula>
    </cfRule>
    <cfRule type="expression" priority="17" dxfId="1" stopIfTrue="1">
      <formula>AND(AW70&lt;AZ70,AZ70&lt;&gt;"",AW70&lt;&gt;"")</formula>
    </cfRule>
    <cfRule type="expression" priority="18" dxfId="0" stopIfTrue="1">
      <formula>AND(AW70=AZ70,AZ70&lt;&gt;"",AW70&lt;&gt;"")</formula>
    </cfRule>
  </conditionalFormatting>
  <conditionalFormatting sqref="AF71:AV71 AF73:AV73 AF75:AV75 AF77:AV77 AF79:AV79">
    <cfRule type="expression" priority="13" dxfId="2" stopIfTrue="1">
      <formula>AND(AW71&gt;AZ71,AZ71&lt;&gt;"",AW71&lt;&gt;"")</formula>
    </cfRule>
    <cfRule type="expression" priority="14" dxfId="1" stopIfTrue="1">
      <formula>AND(AW71&lt;AZ71,AZ71&lt;&gt;"",AW71&lt;&gt;"")</formula>
    </cfRule>
    <cfRule type="expression" priority="15" dxfId="0" stopIfTrue="1">
      <formula>AND(AW71=AZ71,AZ71&lt;&gt;"",AW71&lt;&gt;"")</formula>
    </cfRule>
  </conditionalFormatting>
  <conditionalFormatting sqref="AF72:AV72 AF74:AV74 AF76:AV76 AF78:AV78 AF80:AV80">
    <cfRule type="expression" priority="10" dxfId="2" stopIfTrue="1">
      <formula>AND(AW72&gt;AZ72,AZ72&lt;&gt;"",AW72&lt;&gt;"")</formula>
    </cfRule>
    <cfRule type="expression" priority="11" dxfId="1" stopIfTrue="1">
      <formula>AND(AW72&lt;AZ72,AZ72&lt;&gt;"",AW72&lt;&gt;"")</formula>
    </cfRule>
    <cfRule type="expression" priority="12" dxfId="0" stopIfTrue="1">
      <formula>AND(AW72=AZ72,AZ72&lt;&gt;"",AW72&lt;&gt;"")</formula>
    </cfRule>
  </conditionalFormatting>
  <conditionalFormatting sqref="O70:AD70">
    <cfRule type="expression" priority="7" dxfId="2" stopIfTrue="1">
      <formula>AND(AW70&lt;AZ70,AZ70&lt;&gt;"",AW70&lt;&gt;"")</formula>
    </cfRule>
    <cfRule type="expression" priority="8" dxfId="1" stopIfTrue="1">
      <formula>AND(AW70&gt;AZ70,AZ70&lt;&gt;"",AW70&lt;&gt;"")</formula>
    </cfRule>
    <cfRule type="expression" priority="9" dxfId="0" stopIfTrue="1">
      <formula>AND(AW70=AZ70,AZ70&lt;&gt;"",AW70&lt;&gt;"")</formula>
    </cfRule>
  </conditionalFormatting>
  <conditionalFormatting sqref="O71:AD71 O73:AD73 O75:AD75 O77:AD77 O79:AD79">
    <cfRule type="expression" priority="4" dxfId="2" stopIfTrue="1">
      <formula>AND(AW71&lt;AZ71,AZ71&lt;&gt;"",AW71&lt;&gt;"")</formula>
    </cfRule>
    <cfRule type="expression" priority="5" dxfId="1" stopIfTrue="1">
      <formula>AND(AW71&gt;AZ71,AZ71&lt;&gt;"",AW71&lt;&gt;"")</formula>
    </cfRule>
    <cfRule type="expression" priority="6" dxfId="0" stopIfTrue="1">
      <formula>AND(AW71=AZ71,AZ71&lt;&gt;"",AW71&lt;&gt;"")</formula>
    </cfRule>
  </conditionalFormatting>
  <conditionalFormatting sqref="O72:AD72 O74:AD74 O76:AD76 O78:AD78 O80:AD80">
    <cfRule type="expression" priority="1" dxfId="2" stopIfTrue="1">
      <formula>AND(AW72&lt;AZ72,AZ72&lt;&gt;"",AW72&lt;&gt;"")</formula>
    </cfRule>
    <cfRule type="expression" priority="2" dxfId="1" stopIfTrue="1">
      <formula>AND(AW72&gt;AZ72,AZ72&lt;&gt;"",AW72&lt;&gt;"")</formula>
    </cfRule>
    <cfRule type="expression" priority="3" dxfId="0" stopIfTrue="1">
      <formula>AND(AW72=AZ72,AZ72&lt;&gt;"",AW72&lt;&gt;"")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Tecklenburg, Stephan</cp:lastModifiedBy>
  <cp:lastPrinted>2017-02-23T08:42:52Z</cp:lastPrinted>
  <dcterms:created xsi:type="dcterms:W3CDTF">2002-02-21T07:48:38Z</dcterms:created>
  <dcterms:modified xsi:type="dcterms:W3CDTF">2018-06-12T08:10:00Z</dcterms:modified>
  <cp:category/>
  <cp:version/>
  <cp:contentType/>
  <cp:contentStatus/>
</cp:coreProperties>
</file>